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40" activeTab="2"/>
  </bookViews>
  <sheets>
    <sheet name="Sheet1" sheetId="1" r:id="rId1"/>
    <sheet name="Book Table" sheetId="2" r:id="rId2"/>
    <sheet name="UNHIDDEN MAIN" sheetId="4" r:id="rId3"/>
    <sheet name="HIDDEN MAIN" sheetId="3" r:id="rId4"/>
    <sheet name="KRAFT METHOD" sheetId="5" r:id="rId5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3" i="4" l="1"/>
  <c r="H40" i="4"/>
  <c r="H45" i="4"/>
  <c r="O43" i="4" l="1"/>
  <c r="O42" i="4"/>
  <c r="L44" i="4"/>
  <c r="M44" i="4"/>
  <c r="L43" i="4"/>
  <c r="L42" i="4"/>
  <c r="M42" i="4"/>
  <c r="K42" i="4"/>
  <c r="I10" i="4" l="1"/>
  <c r="I6" i="4"/>
  <c r="I14" i="4"/>
  <c r="I18" i="4"/>
  <c r="I36" i="4"/>
  <c r="J36" i="4"/>
  <c r="I37" i="4"/>
  <c r="I38" i="4"/>
  <c r="E5" i="4"/>
  <c r="E9" i="4"/>
  <c r="E13" i="4"/>
  <c r="E21" i="4"/>
  <c r="E25" i="4"/>
  <c r="E29" i="4"/>
  <c r="E33" i="4"/>
  <c r="E37" i="4"/>
  <c r="E41" i="4"/>
  <c r="K41" i="4"/>
  <c r="I42" i="4"/>
  <c r="I43" i="4" s="1"/>
  <c r="K40" i="4"/>
  <c r="I40" i="4" s="1"/>
  <c r="J22" i="4"/>
  <c r="J18" i="4"/>
  <c r="J14" i="4"/>
  <c r="J10" i="4"/>
  <c r="J6" i="4"/>
  <c r="J38" i="4"/>
  <c r="J42" i="4" s="1"/>
  <c r="J37" i="4"/>
  <c r="J41" i="4" s="1"/>
  <c r="J40" i="4"/>
  <c r="I34" i="4"/>
  <c r="I33" i="4"/>
  <c r="I32" i="4"/>
  <c r="I30" i="4"/>
  <c r="I29" i="4"/>
  <c r="I28" i="4"/>
  <c r="J34" i="4"/>
  <c r="J33" i="4"/>
  <c r="J32" i="4"/>
  <c r="J30" i="4"/>
  <c r="J29" i="4"/>
  <c r="J28" i="4"/>
  <c r="I26" i="4"/>
  <c r="I22" i="4"/>
  <c r="I25" i="4"/>
  <c r="I24" i="4"/>
  <c r="J26" i="4"/>
  <c r="J25" i="4"/>
  <c r="J24" i="4"/>
  <c r="I21" i="4"/>
  <c r="I20" i="4"/>
  <c r="J21" i="4"/>
  <c r="J20" i="4"/>
  <c r="I17" i="4"/>
  <c r="I16" i="4"/>
  <c r="I13" i="4"/>
  <c r="I12" i="4"/>
  <c r="I9" i="4"/>
  <c r="I8" i="4"/>
  <c r="J17" i="4"/>
  <c r="J16" i="4"/>
  <c r="J13" i="4"/>
  <c r="J12" i="4"/>
  <c r="J9" i="4"/>
  <c r="J8" i="4"/>
  <c r="J5" i="4"/>
  <c r="J4" i="4"/>
  <c r="I5" i="4"/>
  <c r="I4" i="4"/>
  <c r="G42" i="4"/>
  <c r="G41" i="4"/>
  <c r="G40" i="4"/>
  <c r="F41" i="4"/>
  <c r="F40" i="4"/>
  <c r="D42" i="4"/>
  <c r="D41" i="4"/>
  <c r="I41" i="4" s="1"/>
  <c r="D40" i="4"/>
  <c r="D39" i="4"/>
  <c r="D43" i="4" l="1"/>
  <c r="H36" i="4"/>
  <c r="H32" i="4"/>
  <c r="H28" i="4"/>
  <c r="H24" i="4"/>
  <c r="H20" i="4"/>
  <c r="H16" i="4"/>
  <c r="H12" i="4"/>
  <c r="H8" i="4"/>
  <c r="H4" i="4"/>
  <c r="D40" i="3"/>
  <c r="G40" i="3"/>
  <c r="G39" i="3"/>
  <c r="D32" i="3"/>
  <c r="D36" i="3"/>
  <c r="G36" i="3"/>
  <c r="G35" i="3"/>
  <c r="G32" i="3"/>
  <c r="G31" i="3"/>
  <c r="G28" i="3"/>
  <c r="G27" i="3"/>
  <c r="G24" i="3"/>
  <c r="G23" i="3"/>
  <c r="G20" i="3"/>
  <c r="G19" i="3"/>
  <c r="G16" i="3"/>
  <c r="G15" i="3"/>
  <c r="G12" i="3"/>
  <c r="G11" i="3"/>
  <c r="G4" i="3"/>
  <c r="G3" i="3"/>
  <c r="G8" i="3"/>
  <c r="G7" i="3"/>
  <c r="M4" i="1"/>
  <c r="L4" i="1"/>
  <c r="I4" i="1"/>
  <c r="H4" i="1"/>
  <c r="D4" i="1"/>
  <c r="E4" i="1"/>
  <c r="G43" i="4" l="1"/>
  <c r="Q55" i="4"/>
  <c r="P55" i="4"/>
  <c r="O55" i="4"/>
  <c r="M55" i="4"/>
  <c r="N55" i="4"/>
</calcChain>
</file>

<file path=xl/sharedStrings.xml><?xml version="1.0" encoding="utf-8"?>
<sst xmlns="http://schemas.openxmlformats.org/spreadsheetml/2006/main" count="223" uniqueCount="99">
  <si>
    <t>3 to 13</t>
  </si>
  <si>
    <t>Normal Glucose Tolerance (NGT)</t>
  </si>
  <si>
    <t>Diebetic Glucose Tolerance (DMGT)</t>
  </si>
  <si>
    <t xml:space="preserve">DMGT
</t>
  </si>
  <si>
    <t xml:space="preserve">IGT
</t>
  </si>
  <si>
    <t xml:space="preserve">AGE
</t>
  </si>
  <si>
    <t xml:space="preserve">NGT:
NORMAL
INSULIN
</t>
  </si>
  <si>
    <t xml:space="preserve">Total
Number
</t>
  </si>
  <si>
    <t>DMGT
HYPER-INSULIN
(T2D)</t>
  </si>
  <si>
    <r>
      <t xml:space="preserve">NGT:
</t>
    </r>
    <r>
      <rPr>
        <b/>
        <sz val="14"/>
        <color rgb="FFFF0000"/>
        <rFont val="Calibri"/>
        <family val="2"/>
        <scheme val="minor"/>
      </rPr>
      <t>HYPER
INSULIN
(Occult T2D)</t>
    </r>
  </si>
  <si>
    <r>
      <t xml:space="preserve">IGT
</t>
    </r>
    <r>
      <rPr>
        <b/>
        <sz val="14"/>
        <color rgb="FFFF0000"/>
        <rFont val="Calibri"/>
        <family val="2"/>
        <scheme val="minor"/>
      </rPr>
      <t>HYPER
INSULIN
(Occult T2D)</t>
    </r>
  </si>
  <si>
    <t xml:space="preserve">IGT
NORMAL
INSULIN
</t>
  </si>
  <si>
    <t xml:space="preserve">DMGT
HYPO-INSULIN
(Type 1 Diab Potential)
</t>
  </si>
  <si>
    <t>NUMBER</t>
  </si>
  <si>
    <t>Impaired Glucose Tolerance (NGT)</t>
  </si>
  <si>
    <t>% FPG &gt;100mg/dL:</t>
  </si>
  <si>
    <t>NGT
NUMBER
(% with FPG
 above 100)</t>
  </si>
  <si>
    <t>GLUCOSE
TOLERANCE
TEST RESULT:</t>
  </si>
  <si>
    <t>NGT (Normal)</t>
  </si>
  <si>
    <t>IGT (Impaired)</t>
  </si>
  <si>
    <t>DMGT (Diebetic)</t>
  </si>
  <si>
    <t>AGE GROUP</t>
  </si>
  <si>
    <t>Total</t>
  </si>
  <si>
    <r>
      <t>4</t>
    </r>
    <r>
      <rPr>
        <b/>
        <i/>
        <sz val="14"/>
        <color theme="1"/>
        <rFont val="Calibri"/>
        <family val="2"/>
        <scheme val="minor"/>
      </rPr>
      <t xml:space="preserve"> (Low Ins T1D)</t>
    </r>
  </si>
  <si>
    <r>
      <t>20</t>
    </r>
    <r>
      <rPr>
        <b/>
        <i/>
        <sz val="14"/>
        <color theme="1"/>
        <rFont val="Calibri"/>
        <family val="2"/>
        <scheme val="minor"/>
      </rPr>
      <t xml:space="preserve"> (Low Ins T1D)</t>
    </r>
  </si>
  <si>
    <r>
      <t>6</t>
    </r>
    <r>
      <rPr>
        <b/>
        <i/>
        <sz val="14"/>
        <color theme="1"/>
        <rFont val="Calibri"/>
        <family val="2"/>
        <scheme val="minor"/>
      </rPr>
      <t xml:space="preserve"> (Low Ins T1D)</t>
    </r>
  </si>
  <si>
    <r>
      <t>24</t>
    </r>
    <r>
      <rPr>
        <b/>
        <i/>
        <sz val="14"/>
        <color theme="1"/>
        <rFont val="Calibri"/>
        <family val="2"/>
        <scheme val="minor"/>
      </rPr>
      <t xml:space="preserve"> (Low Ins T1D)</t>
    </r>
  </si>
  <si>
    <t>NORMAL
INSULIN
IN SSPG</t>
  </si>
  <si>
    <r>
      <rPr>
        <b/>
        <sz val="16"/>
        <color rgb="FFFF0000"/>
        <rFont val="Calibri"/>
        <family val="2"/>
        <scheme val="minor"/>
      </rPr>
      <t>(T2D 'IN SITU')</t>
    </r>
    <r>
      <rPr>
        <b/>
        <sz val="14"/>
        <color rgb="FFFF0000"/>
        <rFont val="Calibri"/>
        <family val="2"/>
        <scheme val="minor"/>
      </rPr>
      <t xml:space="preserve">
HYPER
INSULIN
IN SSPG</t>
    </r>
  </si>
  <si>
    <r>
      <rPr>
        <b/>
        <sz val="16"/>
        <color rgb="FFFF0000"/>
        <rFont val="Calibri"/>
        <family val="2"/>
        <scheme val="minor"/>
      </rPr>
      <t>% 'In Situ'</t>
    </r>
    <r>
      <rPr>
        <b/>
        <sz val="14"/>
        <color rgb="FFFF0000"/>
        <rFont val="Calibri"/>
        <family val="2"/>
        <scheme val="minor"/>
      </rPr>
      <t xml:space="preserve">
DIABETES
</t>
    </r>
    <r>
      <rPr>
        <b/>
        <sz val="18"/>
        <color rgb="FFFF0000"/>
        <rFont val="Calibri"/>
        <family val="2"/>
        <scheme val="minor"/>
      </rPr>
      <t>MISSED</t>
    </r>
    <r>
      <rPr>
        <b/>
        <sz val="14"/>
        <color rgb="FFFF0000"/>
        <rFont val="Calibri"/>
        <family val="2"/>
        <scheme val="minor"/>
      </rPr>
      <t xml:space="preserve">
by FPG / OGTT!!</t>
    </r>
  </si>
  <si>
    <r>
      <t>46</t>
    </r>
    <r>
      <rPr>
        <b/>
        <i/>
        <sz val="14"/>
        <color theme="1"/>
        <rFont val="Calibri"/>
        <family val="2"/>
        <scheme val="minor"/>
      </rPr>
      <t xml:space="preserve"> (Low Ins T1D)</t>
    </r>
  </si>
  <si>
    <r>
      <t>39</t>
    </r>
    <r>
      <rPr>
        <b/>
        <i/>
        <sz val="14"/>
        <color theme="1"/>
        <rFont val="Calibri"/>
        <family val="2"/>
        <scheme val="minor"/>
      </rPr>
      <t xml:space="preserve"> (Low Ins T1D)</t>
    </r>
  </si>
  <si>
    <r>
      <t>35</t>
    </r>
    <r>
      <rPr>
        <b/>
        <i/>
        <sz val="14"/>
        <color theme="1"/>
        <rFont val="Calibri"/>
        <family val="2"/>
        <scheme val="minor"/>
      </rPr>
      <t xml:space="preserve"> (Low Ins T1D)</t>
    </r>
  </si>
  <si>
    <r>
      <t>8</t>
    </r>
    <r>
      <rPr>
        <b/>
        <i/>
        <sz val="14"/>
        <color theme="1"/>
        <rFont val="Calibri"/>
        <family val="2"/>
        <scheme val="minor"/>
      </rPr>
      <t xml:space="preserve"> (Low Ins T1D)</t>
    </r>
  </si>
  <si>
    <t>3 to 13
Years Old</t>
  </si>
  <si>
    <t>14 to 20
Years Old</t>
  </si>
  <si>
    <t>21 to 30
Years Old</t>
  </si>
  <si>
    <t>31 to 40
Years Old</t>
  </si>
  <si>
    <t>41 to 50
Years Old</t>
  </si>
  <si>
    <t>51 to 60
Years Old</t>
  </si>
  <si>
    <t>61 to 70
Years Old</t>
  </si>
  <si>
    <t>71 to 80
Years Old</t>
  </si>
  <si>
    <t>81 to 90
Years Old</t>
  </si>
  <si>
    <t>Only 7%</t>
  </si>
  <si>
    <t>Only 60%</t>
  </si>
  <si>
    <t>Only 76%</t>
  </si>
  <si>
    <t>Only 40%</t>
  </si>
  <si>
    <t>% with FPG
 &gt;100mg/dL</t>
  </si>
  <si>
    <t>Only 10%</t>
  </si>
  <si>
    <t>FULL GROUP
ALL AGES</t>
  </si>
  <si>
    <r>
      <t>210</t>
    </r>
    <r>
      <rPr>
        <b/>
        <i/>
        <sz val="14"/>
        <color theme="1"/>
        <rFont val="Calibri"/>
        <family val="2"/>
        <scheme val="minor"/>
      </rPr>
      <t xml:space="preserve"> (Low Ins T1D)</t>
    </r>
  </si>
  <si>
    <t>Only 7% !</t>
  </si>
  <si>
    <t>0 - 10</t>
  </si>
  <si>
    <t>11 - 15</t>
  </si>
  <si>
    <t>16 - 20</t>
  </si>
  <si>
    <t>&gt; 30</t>
  </si>
  <si>
    <t>21 - 30</t>
  </si>
  <si>
    <t>TOTALS</t>
  </si>
  <si>
    <t>DMGT (Diabetic)</t>
  </si>
  <si>
    <t>Insulin Response:</t>
  </si>
  <si>
    <t>Totally
Non-Diabetic</t>
  </si>
  <si>
    <t>~93% were NOT Flagged by Blood Glucose Test</t>
  </si>
  <si>
    <t>~80% were not flagged by Glucose Tolerance Test</t>
  </si>
  <si>
    <t>Non-Diabetic
(low-carb dieter)</t>
  </si>
  <si>
    <t>Pattern I
Normal Curve</t>
  </si>
  <si>
    <r>
      <rPr>
        <i/>
        <sz val="14"/>
        <color theme="1"/>
        <rFont val="Calibri"/>
        <family val="2"/>
        <scheme val="minor"/>
      </rPr>
      <t>Correct</t>
    </r>
    <r>
      <rPr>
        <sz val="14"/>
        <color theme="1"/>
        <rFont val="Calibri"/>
        <family val="2"/>
        <scheme val="minor"/>
      </rPr>
      <t xml:space="preserve"> Diagnosis:</t>
    </r>
  </si>
  <si>
    <t>Number of Patients:</t>
  </si>
  <si>
    <t>Hyperinsulin:
DIABETES
'IN SITU'</t>
  </si>
  <si>
    <t>Hypoinsulin:
Type 1 Diabetes</t>
  </si>
  <si>
    <r>
      <t xml:space="preserve">Pattern II
</t>
    </r>
    <r>
      <rPr>
        <i/>
        <sz val="11"/>
        <color theme="1"/>
        <rFont val="Calibri"/>
        <family val="2"/>
        <scheme val="minor"/>
      </rPr>
      <t>Elevated</t>
    </r>
    <r>
      <rPr>
        <sz val="11"/>
        <color theme="1"/>
        <rFont val="Calibri"/>
        <family val="2"/>
        <scheme val="minor"/>
      </rPr>
      <t xml:space="preserve"> Response</t>
    </r>
  </si>
  <si>
    <r>
      <t xml:space="preserve">Pattern III
</t>
    </r>
    <r>
      <rPr>
        <i/>
        <sz val="11"/>
        <color theme="1"/>
        <rFont val="Calibri"/>
        <family val="2"/>
        <scheme val="minor"/>
      </rPr>
      <t>Elevated</t>
    </r>
    <r>
      <rPr>
        <sz val="11"/>
        <color theme="1"/>
        <rFont val="Calibri"/>
        <family val="2"/>
        <scheme val="minor"/>
      </rPr>
      <t xml:space="preserve"> Response</t>
    </r>
  </si>
  <si>
    <r>
      <t xml:space="preserve">Pattern IV
</t>
    </r>
    <r>
      <rPr>
        <i/>
        <sz val="11"/>
        <color theme="1"/>
        <rFont val="Calibri"/>
        <family val="2"/>
        <scheme val="minor"/>
      </rPr>
      <t>Elevated</t>
    </r>
    <r>
      <rPr>
        <sz val="11"/>
        <color theme="1"/>
        <rFont val="Calibri"/>
        <family val="2"/>
        <scheme val="minor"/>
      </rPr>
      <t xml:space="preserve"> Response</t>
    </r>
  </si>
  <si>
    <r>
      <t xml:space="preserve">Pattern V
</t>
    </r>
    <r>
      <rPr>
        <i/>
        <sz val="11"/>
        <color theme="1"/>
        <rFont val="Calibri"/>
        <family val="2"/>
        <scheme val="minor"/>
      </rPr>
      <t>Low</t>
    </r>
    <r>
      <rPr>
        <sz val="11"/>
        <color theme="1"/>
        <rFont val="Calibri"/>
        <family val="2"/>
        <scheme val="minor"/>
      </rPr>
      <t xml:space="preserve"> Response</t>
    </r>
  </si>
  <si>
    <t>Description</t>
  </si>
  <si>
    <t>Blood Glucose Test</t>
  </si>
  <si>
    <t>Oral Glucose Tolerance Test (OGTT)</t>
  </si>
  <si>
    <t>Effectively NEVER done
5 hour Procedure</t>
  </si>
  <si>
    <t>Uncommonly done
 2-Hour Procedure</t>
  </si>
  <si>
    <t>Early Detection
Capability?</t>
  </si>
  <si>
    <t>Very Late</t>
  </si>
  <si>
    <t>Very or Quite Late</t>
  </si>
  <si>
    <t>Identification Capability</t>
  </si>
  <si>
    <t>Very Advanced Diabetes</t>
  </si>
  <si>
    <t>Quite Advanced Diabetes</t>
  </si>
  <si>
    <t>Very Early, identifies 'Occult' or 'Diabetes In Situ'</t>
  </si>
  <si>
    <t>Earliest Possible Identification</t>
  </si>
  <si>
    <t>Commonly done, simple measurement
10 minute Procedure</t>
  </si>
  <si>
    <t>NORMAL
INSULIN
IN TEST</t>
  </si>
  <si>
    <t>Abnormal
 FPG</t>
  </si>
  <si>
    <t>Normal
 FPG</t>
  </si>
  <si>
    <r>
      <t xml:space="preserve">Weighted average of people missed by </t>
    </r>
    <r>
      <rPr>
        <b/>
        <i/>
        <sz val="18"/>
        <color theme="1"/>
        <rFont val="Calibri"/>
        <family val="2"/>
        <scheme val="minor"/>
      </rPr>
      <t>FPG</t>
    </r>
    <r>
      <rPr>
        <b/>
        <sz val="18"/>
        <color theme="1"/>
        <rFont val="Calibri"/>
        <family val="2"/>
        <scheme val="minor"/>
      </rPr>
      <t xml:space="preserve"> / </t>
    </r>
    <r>
      <rPr>
        <b/>
        <i/>
        <sz val="18"/>
        <color theme="1"/>
        <rFont val="Calibri"/>
        <family val="2"/>
        <scheme val="minor"/>
      </rPr>
      <t>Gluc Tol Test,</t>
    </r>
    <r>
      <rPr>
        <b/>
        <sz val="18"/>
        <color theme="1"/>
        <rFont val="Calibri"/>
        <family val="2"/>
        <scheme val="minor"/>
      </rPr>
      <t xml:space="preserve"> who were Diabetes in Situ:</t>
    </r>
  </si>
  <si>
    <r>
      <rPr>
        <b/>
        <sz val="18"/>
        <color rgb="FFFF0000"/>
        <rFont val="Calibri"/>
        <family val="2"/>
        <scheme val="minor"/>
      </rPr>
      <t>T2D 'IN SITU'</t>
    </r>
    <r>
      <rPr>
        <b/>
        <sz val="14"/>
        <color rgb="FFFF0000"/>
        <rFont val="Calibri"/>
        <family val="2"/>
        <scheme val="minor"/>
      </rPr>
      <t xml:space="preserve">
HYPERINSULIN
PATTERNS II to IV
IN KRAFT TEST</t>
    </r>
  </si>
  <si>
    <r>
      <rPr>
        <b/>
        <sz val="16"/>
        <color rgb="FFFF0000"/>
        <rFont val="Calibri"/>
        <family val="2"/>
        <scheme val="minor"/>
      </rPr>
      <t>% 'In Situ'</t>
    </r>
    <r>
      <rPr>
        <b/>
        <sz val="14"/>
        <color rgb="FFFF0000"/>
        <rFont val="Calibri"/>
        <family val="2"/>
        <scheme val="minor"/>
      </rPr>
      <t xml:space="preserve">
DIABETES
MISSED VIA HAVING
VIA 'NORMAL' FPG</t>
    </r>
  </si>
  <si>
    <r>
      <rPr>
        <b/>
        <sz val="16"/>
        <color rgb="FFFF0000"/>
        <rFont val="Calibri"/>
        <family val="2"/>
        <scheme val="minor"/>
      </rPr>
      <t xml:space="preserve">% 'In Situ' </t>
    </r>
    <r>
      <rPr>
        <b/>
        <sz val="14"/>
        <color rgb="FFFF0000"/>
        <rFont val="Calibri"/>
        <family val="2"/>
        <scheme val="minor"/>
      </rPr>
      <t xml:space="preserve">DIABETES
</t>
    </r>
    <r>
      <rPr>
        <b/>
        <sz val="18"/>
        <color rgb="FFFF0000"/>
        <rFont val="Calibri"/>
        <family val="2"/>
        <scheme val="minor"/>
      </rPr>
      <t>MISSED BY ACHIEVING</t>
    </r>
    <r>
      <rPr>
        <b/>
        <sz val="14"/>
        <color rgb="FFFF0000"/>
        <rFont val="Calibri"/>
        <family val="2"/>
        <scheme val="minor"/>
      </rPr>
      <t xml:space="preserve">
</t>
    </r>
    <r>
      <rPr>
        <b/>
        <sz val="16"/>
        <color rgb="FFFF0000"/>
        <rFont val="Calibri"/>
        <family val="2"/>
        <scheme val="minor"/>
      </rPr>
      <t>NORMAL OGTT!</t>
    </r>
  </si>
  <si>
    <r>
      <t>OVERALL, FASTING BLOOD GLUCOSE IDENTIFIED ONLY ~</t>
    </r>
    <r>
      <rPr>
        <b/>
        <sz val="20"/>
        <color theme="0"/>
        <rFont val="Calibri"/>
        <family val="2"/>
        <scheme val="minor"/>
      </rPr>
      <t>25%</t>
    </r>
    <r>
      <rPr>
        <b/>
        <sz val="16"/>
        <color theme="0"/>
        <rFont val="Calibri"/>
        <family val="2"/>
        <scheme val="minor"/>
      </rPr>
      <t xml:space="preserve"> OF THOSE WITH DIABETES</t>
    </r>
  </si>
  <si>
    <r>
      <t xml:space="preserve">KRAFT: OGTT </t>
    </r>
    <r>
      <rPr>
        <b/>
        <i/>
        <sz val="18"/>
        <color theme="1"/>
        <rFont val="Calibri"/>
        <family val="2"/>
        <scheme val="minor"/>
      </rPr>
      <t>with Insulin Assay</t>
    </r>
  </si>
  <si>
    <t>BUT…</t>
  </si>
  <si>
    <r>
      <t>OVERALL, THE GLUCOSE TOLERANCE  TEST IDENTIFIED ~</t>
    </r>
    <r>
      <rPr>
        <b/>
        <sz val="20"/>
        <color theme="1"/>
        <rFont val="Calibri"/>
        <family val="2"/>
        <scheme val="minor"/>
      </rPr>
      <t>40%</t>
    </r>
    <r>
      <rPr>
        <b/>
        <sz val="16"/>
        <color theme="1"/>
        <rFont val="Calibri"/>
        <family val="2"/>
        <scheme val="minor"/>
      </rPr>
      <t xml:space="preserve"> OF THOSE WITH DIABETES</t>
    </r>
  </si>
  <si>
    <r>
      <t xml:space="preserve"> </t>
    </r>
    <r>
      <rPr>
        <b/>
        <sz val="20"/>
        <color theme="1"/>
        <rFont val="Calibri"/>
        <family val="2"/>
        <scheme val="minor"/>
      </rPr>
      <t xml:space="preserve">78% </t>
    </r>
    <r>
      <rPr>
        <b/>
        <sz val="16"/>
        <color theme="1"/>
        <rFont val="Calibri"/>
        <family val="2"/>
        <scheme val="minor"/>
      </rPr>
      <t>OF THOSE</t>
    </r>
    <r>
      <rPr>
        <b/>
        <sz val="20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ACHIEVING A NORMAL GLUCOSE TOLERANCE, HAD DIABETES IN SITU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</si>
</sst>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4"/>
      <name val="Calibri"/>
      <family val="2"/>
      <scheme val="minor"/>
    </font>
    <font>
      <b/>
      <i/>
      <sz val="14"/>
      <color theme="9" tint="-0.249977111117893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color rgb="FFFFC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sz val="3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450666829432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/>
    <xf numFmtId="0" fontId="3" fillId="0" borderId="0" xfId="0" quotePrefix="1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9" fontId="7" fillId="0" borderId="0" xfId="0" applyNumberFormat="1" applyFont="1" applyAlignment="1">
      <alignment horizontal="center"/>
    </xf>
    <xf numFmtId="9" fontId="8" fillId="0" borderId="0" xfId="1" applyFont="1" applyAlignment="1">
      <alignment horizontal="center"/>
    </xf>
    <xf numFmtId="9" fontId="9" fillId="0" borderId="0" xfId="1" applyFont="1" applyAlignment="1">
      <alignment horizontal="center"/>
    </xf>
    <xf numFmtId="9" fontId="6" fillId="0" borderId="0" xfId="0" applyNumberFormat="1" applyFont="1" applyAlignment="1">
      <alignment horizontal="center"/>
    </xf>
    <xf numFmtId="9" fontId="7" fillId="0" borderId="0" xfId="1" applyFont="1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9" fontId="3" fillId="0" borderId="0" xfId="1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9" fontId="13" fillId="3" borderId="4" xfId="1" applyFont="1" applyFill="1" applyBorder="1" applyAlignment="1">
      <alignment horizontal="center" vertical="center"/>
    </xf>
    <xf numFmtId="9" fontId="3" fillId="2" borderId="4" xfId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9" fontId="4" fillId="0" borderId="12" xfId="1" applyFont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9" fontId="3" fillId="0" borderId="12" xfId="1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9" fontId="3" fillId="0" borderId="14" xfId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9" fontId="3" fillId="0" borderId="9" xfId="1" applyFont="1" applyBorder="1" applyAlignment="1">
      <alignment horizontal="center" vertical="center"/>
    </xf>
    <xf numFmtId="9" fontId="12" fillId="0" borderId="12" xfId="1" applyFont="1" applyBorder="1" applyAlignment="1">
      <alignment horizontal="center" vertical="center"/>
    </xf>
    <xf numFmtId="0" fontId="13" fillId="4" borderId="12" xfId="0" applyFont="1" applyFill="1" applyBorder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9" fontId="4" fillId="0" borderId="15" xfId="1" applyFont="1" applyBorder="1" applyAlignment="1">
      <alignment horizontal="center" vertical="center"/>
    </xf>
    <xf numFmtId="0" fontId="13" fillId="4" borderId="15" xfId="0" applyFont="1" applyFill="1" applyBorder="1" applyAlignment="1">
      <alignment horizontal="center" vertical="center"/>
    </xf>
    <xf numFmtId="9" fontId="3" fillId="0" borderId="15" xfId="1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9" fontId="14" fillId="0" borderId="20" xfId="1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9" fontId="13" fillId="3" borderId="27" xfId="1" applyFont="1" applyFill="1" applyBorder="1" applyAlignment="1">
      <alignment horizontal="center" vertical="center"/>
    </xf>
    <xf numFmtId="9" fontId="3" fillId="2" borderId="27" xfId="1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9" fontId="3" fillId="0" borderId="30" xfId="1" applyFont="1" applyBorder="1" applyAlignment="1">
      <alignment horizontal="center" vertical="center"/>
    </xf>
    <xf numFmtId="9" fontId="13" fillId="3" borderId="12" xfId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9" fontId="14" fillId="0" borderId="19" xfId="1" applyFont="1" applyBorder="1" applyAlignment="1">
      <alignment horizontal="center" vertical="center"/>
    </xf>
    <xf numFmtId="9" fontId="3" fillId="0" borderId="15" xfId="1" applyFont="1" applyFill="1" applyBorder="1" applyAlignment="1">
      <alignment horizontal="center" vertical="center"/>
    </xf>
    <xf numFmtId="9" fontId="16" fillId="3" borderId="15" xfId="1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5" borderId="15" xfId="0" applyFill="1" applyBorder="1" applyAlignment="1">
      <alignment horizontal="center" vertical="center" wrapText="1"/>
    </xf>
    <xf numFmtId="0" fontId="0" fillId="6" borderId="15" xfId="0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9" fillId="5" borderId="31" xfId="0" applyFont="1" applyFill="1" applyBorder="1" applyAlignment="1">
      <alignment horizontal="right" vertical="center" wrapText="1"/>
    </xf>
    <xf numFmtId="0" fontId="19" fillId="5" borderId="15" xfId="0" applyFont="1" applyFill="1" applyBorder="1" applyAlignment="1">
      <alignment horizontal="right" vertical="center" wrapText="1"/>
    </xf>
    <xf numFmtId="3" fontId="18" fillId="5" borderId="31" xfId="0" applyNumberFormat="1" applyFont="1" applyFill="1" applyBorder="1" applyAlignment="1">
      <alignment horizontal="center" vertical="center" wrapText="1"/>
    </xf>
    <xf numFmtId="0" fontId="18" fillId="5" borderId="15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3" fontId="24" fillId="6" borderId="31" xfId="0" applyNumberFormat="1" applyFont="1" applyFill="1" applyBorder="1" applyAlignment="1">
      <alignment horizontal="center" vertical="center" wrapText="1"/>
    </xf>
    <xf numFmtId="3" fontId="24" fillId="7" borderId="31" xfId="0" quotePrefix="1" applyNumberFormat="1" applyFont="1" applyFill="1" applyBorder="1" applyAlignment="1">
      <alignment horizontal="center" vertical="center" wrapText="1"/>
    </xf>
    <xf numFmtId="3" fontId="7" fillId="6" borderId="15" xfId="0" applyNumberFormat="1" applyFont="1" applyFill="1" applyBorder="1" applyAlignment="1">
      <alignment horizontal="center" vertical="center" wrapText="1"/>
    </xf>
    <xf numFmtId="3" fontId="13" fillId="3" borderId="31" xfId="0" applyNumberFormat="1" applyFont="1" applyFill="1" applyBorder="1" applyAlignment="1">
      <alignment horizontal="center" vertical="center" wrapText="1"/>
    </xf>
    <xf numFmtId="3" fontId="13" fillId="3" borderId="31" xfId="0" quotePrefix="1" applyNumberFormat="1" applyFont="1" applyFill="1" applyBorder="1" applyAlignment="1">
      <alignment horizontal="center" vertical="center" wrapText="1"/>
    </xf>
    <xf numFmtId="3" fontId="25" fillId="3" borderId="15" xfId="0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5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4" fillId="0" borderId="9" xfId="0" applyFont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/>
    </xf>
    <xf numFmtId="0" fontId="24" fillId="0" borderId="3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9" fontId="26" fillId="8" borderId="15" xfId="1" applyFont="1" applyFill="1" applyBorder="1" applyAlignment="1">
      <alignment horizontal="center" vertical="center"/>
    </xf>
    <xf numFmtId="9" fontId="13" fillId="3" borderId="39" xfId="1" applyFont="1" applyFill="1" applyBorder="1" applyAlignment="1">
      <alignment horizontal="center" vertical="center"/>
    </xf>
    <xf numFmtId="9" fontId="3" fillId="2" borderId="39" xfId="1" applyFont="1" applyFill="1" applyBorder="1" applyAlignment="1">
      <alignment horizontal="center" vertical="center"/>
    </xf>
    <xf numFmtId="9" fontId="3" fillId="2" borderId="38" xfId="1" applyFont="1" applyFill="1" applyBorder="1" applyAlignment="1">
      <alignment horizontal="center" vertical="center"/>
    </xf>
    <xf numFmtId="9" fontId="0" fillId="0" borderId="0" xfId="1" applyFont="1" applyAlignment="1">
      <alignment vertical="center"/>
    </xf>
    <xf numFmtId="0" fontId="29" fillId="0" borderId="0" xfId="0" applyFont="1" applyAlignment="1">
      <alignment horizontal="center" vertical="center" wrapText="1"/>
    </xf>
    <xf numFmtId="164" fontId="2" fillId="0" borderId="0" xfId="1" applyNumberFormat="1" applyFont="1" applyAlignment="1">
      <alignment vertical="center"/>
    </xf>
    <xf numFmtId="0" fontId="14" fillId="5" borderId="31" xfId="0" applyFont="1" applyFill="1" applyBorder="1" applyAlignment="1">
      <alignment horizontal="center" vertical="center" wrapText="1"/>
    </xf>
    <xf numFmtId="0" fontId="14" fillId="5" borderId="15" xfId="0" applyFont="1" applyFill="1" applyBorder="1" applyAlignment="1">
      <alignment horizontal="center" vertical="center" wrapText="1"/>
    </xf>
    <xf numFmtId="9" fontId="23" fillId="2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9" fontId="21" fillId="3" borderId="33" xfId="0" applyNumberFormat="1" applyFont="1" applyFill="1" applyBorder="1" applyAlignment="1">
      <alignment horizontal="center" vertical="center" wrapText="1"/>
    </xf>
    <xf numFmtId="0" fontId="21" fillId="3" borderId="34" xfId="0" applyFont="1" applyFill="1" applyBorder="1" applyAlignment="1">
      <alignment horizontal="center" vertical="center" wrapText="1"/>
    </xf>
    <xf numFmtId="0" fontId="21" fillId="3" borderId="35" xfId="0" applyFont="1" applyFill="1" applyBorder="1" applyAlignment="1">
      <alignment horizontal="center" vertical="center" wrapText="1"/>
    </xf>
    <xf numFmtId="9" fontId="21" fillId="3" borderId="34" xfId="0" applyNumberFormat="1" applyFont="1" applyFill="1" applyBorder="1" applyAlignment="1">
      <alignment horizontal="center" vertical="center" wrapText="1"/>
    </xf>
    <xf numFmtId="9" fontId="21" fillId="3" borderId="35" xfId="0" applyNumberFormat="1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3" fillId="6" borderId="31" xfId="0" applyFont="1" applyFill="1" applyBorder="1" applyAlignment="1">
      <alignment horizontal="center" vertical="center" wrapText="1"/>
    </xf>
    <xf numFmtId="0" fontId="3" fillId="6" borderId="32" xfId="0" applyFont="1" applyFill="1" applyBorder="1" applyAlignment="1">
      <alignment horizontal="center" vertical="center" wrapText="1"/>
    </xf>
    <xf numFmtId="0" fontId="19" fillId="5" borderId="31" xfId="0" applyFont="1" applyFill="1" applyBorder="1" applyAlignment="1">
      <alignment horizontal="right" vertical="center" wrapText="1"/>
    </xf>
    <xf numFmtId="0" fontId="19" fillId="5" borderId="32" xfId="0" applyFont="1" applyFill="1" applyBorder="1" applyAlignment="1">
      <alignment horizontal="right" vertical="center" wrapText="1"/>
    </xf>
    <xf numFmtId="0" fontId="3" fillId="7" borderId="31" xfId="0" applyFont="1" applyFill="1" applyBorder="1" applyAlignment="1">
      <alignment horizontal="center" vertical="center" wrapText="1"/>
    </xf>
    <xf numFmtId="0" fontId="3" fillId="7" borderId="32" xfId="0" applyFont="1" applyFill="1" applyBorder="1" applyAlignment="1">
      <alignment horizontal="center" vertical="center" wrapText="1"/>
    </xf>
    <xf numFmtId="0" fontId="14" fillId="8" borderId="15" xfId="0" applyFont="1" applyFill="1" applyBorder="1" applyAlignment="1">
      <alignment horizontal="center" vertical="center"/>
    </xf>
    <xf numFmtId="0" fontId="27" fillId="8" borderId="15" xfId="0" applyFont="1" applyFill="1" applyBorder="1" applyAlignment="1">
      <alignment horizontal="center" vertical="center"/>
    </xf>
    <xf numFmtId="0" fontId="3" fillId="0" borderId="24" xfId="0" quotePrefix="1" applyFont="1" applyBorder="1" applyAlignment="1">
      <alignment horizontal="center" vertical="center" wrapText="1"/>
    </xf>
    <xf numFmtId="0" fontId="3" fillId="0" borderId="26" xfId="0" quotePrefix="1" applyFont="1" applyBorder="1" applyAlignment="1">
      <alignment horizontal="center" vertical="center"/>
    </xf>
    <xf numFmtId="0" fontId="3" fillId="0" borderId="28" xfId="0" quotePrefix="1" applyFont="1" applyBorder="1" applyAlignment="1">
      <alignment horizontal="center" vertical="center"/>
    </xf>
    <xf numFmtId="0" fontId="3" fillId="0" borderId="29" xfId="0" quotePrefix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 wrapText="1"/>
    </xf>
    <xf numFmtId="0" fontId="3" fillId="0" borderId="3" xfId="0" quotePrefix="1" applyFont="1" applyBorder="1" applyAlignment="1">
      <alignment horizontal="center" vertical="center"/>
    </xf>
    <xf numFmtId="0" fontId="3" fillId="0" borderId="5" xfId="0" quotePrefix="1" applyFont="1" applyBorder="1" applyAlignment="1">
      <alignment horizontal="center" vertical="center"/>
    </xf>
    <xf numFmtId="9" fontId="23" fillId="2" borderId="0" xfId="0" applyNumberFormat="1" applyFont="1" applyFill="1" applyBorder="1" applyAlignment="1">
      <alignment horizontal="center" vertical="center" wrapText="1"/>
    </xf>
    <xf numFmtId="9" fontId="21" fillId="3" borderId="10" xfId="0" applyNumberFormat="1" applyFont="1" applyFill="1" applyBorder="1" applyAlignment="1">
      <alignment horizontal="center" vertical="center" wrapText="1"/>
    </xf>
    <xf numFmtId="9" fontId="21" fillId="3" borderId="0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5" Type="http://schemas.openxmlformats.org/officeDocument/2006/relationships/image" Target="../media/image9.PNG"/><Relationship Id="rId4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1531895</xdr:colOff>
      <xdr:row>6</xdr:row>
      <xdr:rowOff>47625</xdr:rowOff>
    </xdr:from>
    <xdr:to>
      <xdr:col>4</xdr:col>
      <xdr:colOff>1521200</xdr:colOff>
      <xdr:row>11</xdr:row>
      <xdr:rowOff>101039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2620" y="2057400"/>
          <a:ext cx="1541880" cy="1672664"/>
        </a:xfrm>
        <a:prstGeom prst="rect">
          <a:avLst/>
        </a:prstGeom>
      </xdr:spPr>
    </xdr:pic>
    <xdr:clientData/>
  </xdr:twoCellAnchor>
  <xdr:twoCellAnchor editAs="oneCell">
    <xdr:from>
      <xdr:col>4</xdr:col>
      <xdr:colOff>1530595</xdr:colOff>
      <xdr:row>6</xdr:row>
      <xdr:rowOff>30788</xdr:rowOff>
    </xdr:from>
    <xdr:to>
      <xdr:col>5</xdr:col>
      <xdr:colOff>1522880</xdr:colOff>
      <xdr:row>11</xdr:row>
      <xdr:rowOff>127672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73895" y="2040563"/>
          <a:ext cx="1525810" cy="1716134"/>
        </a:xfrm>
        <a:prstGeom prst="rect">
          <a:avLst/>
        </a:prstGeom>
      </xdr:spPr>
    </xdr:pic>
    <xdr:clientData/>
  </xdr:twoCellAnchor>
  <xdr:twoCellAnchor editAs="oneCell">
    <xdr:from>
      <xdr:col>6</xdr:col>
      <xdr:colOff>49192</xdr:colOff>
      <xdr:row>6</xdr:row>
      <xdr:rowOff>20779</xdr:rowOff>
    </xdr:from>
    <xdr:to>
      <xdr:col>6</xdr:col>
      <xdr:colOff>1517310</xdr:colOff>
      <xdr:row>11</xdr:row>
      <xdr:rowOff>63425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59542" y="2030554"/>
          <a:ext cx="1468118" cy="1661896"/>
        </a:xfrm>
        <a:prstGeom prst="rect">
          <a:avLst/>
        </a:prstGeom>
      </xdr:spPr>
    </xdr:pic>
    <xdr:clientData/>
  </xdr:twoCellAnchor>
  <xdr:twoCellAnchor editAs="oneCell">
    <xdr:from>
      <xdr:col>7</xdr:col>
      <xdr:colOff>16970</xdr:colOff>
      <xdr:row>6</xdr:row>
      <xdr:rowOff>18097</xdr:rowOff>
    </xdr:from>
    <xdr:to>
      <xdr:col>7</xdr:col>
      <xdr:colOff>1492914</xdr:colOff>
      <xdr:row>11</xdr:row>
      <xdr:rowOff>63421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60845" y="2027872"/>
          <a:ext cx="1475944" cy="1664574"/>
        </a:xfrm>
        <a:prstGeom prst="rect">
          <a:avLst/>
        </a:prstGeom>
      </xdr:spPr>
    </xdr:pic>
    <xdr:clientData/>
  </xdr:twoCellAnchor>
  <xdr:twoCellAnchor editAs="oneCell">
    <xdr:from>
      <xdr:col>7</xdr:col>
      <xdr:colOff>1509569</xdr:colOff>
      <xdr:row>6</xdr:row>
      <xdr:rowOff>11113</xdr:rowOff>
    </xdr:from>
    <xdr:to>
      <xdr:col>9</xdr:col>
      <xdr:colOff>19748</xdr:colOff>
      <xdr:row>11</xdr:row>
      <xdr:rowOff>88525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53444" y="2020888"/>
          <a:ext cx="1577229" cy="16966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1468805</xdr:colOff>
      <xdr:row>46</xdr:row>
      <xdr:rowOff>1</xdr:rowOff>
    </xdr:from>
    <xdr:to>
      <xdr:col>11</xdr:col>
      <xdr:colOff>594050</xdr:colOff>
      <xdr:row>62</xdr:row>
      <xdr:rowOff>100854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32540" y="13379825"/>
          <a:ext cx="2968863" cy="3193676"/>
        </a:xfrm>
        <a:prstGeom prst="rect">
          <a:avLst/>
        </a:prstGeom>
      </xdr:spPr>
    </xdr:pic>
    <xdr:clientData/>
  </xdr:twoCellAnchor>
  <xdr:twoCellAnchor editAs="oneCell">
    <xdr:from>
      <xdr:col>1</xdr:col>
      <xdr:colOff>179294</xdr:colOff>
      <xdr:row>46</xdr:row>
      <xdr:rowOff>97467</xdr:rowOff>
    </xdr:from>
    <xdr:to>
      <xdr:col>3</xdr:col>
      <xdr:colOff>33619</xdr:colOff>
      <xdr:row>62</xdr:row>
      <xdr:rowOff>153148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353" y="13477291"/>
          <a:ext cx="2902325" cy="3148504"/>
        </a:xfrm>
        <a:prstGeom prst="rect">
          <a:avLst/>
        </a:prstGeom>
      </xdr:spPr>
    </xdr:pic>
    <xdr:clientData/>
  </xdr:twoCellAnchor>
  <xdr:twoCellAnchor editAs="oneCell">
    <xdr:from>
      <xdr:col>3</xdr:col>
      <xdr:colOff>30248</xdr:colOff>
      <xdr:row>46</xdr:row>
      <xdr:rowOff>99427</xdr:rowOff>
    </xdr:from>
    <xdr:to>
      <xdr:col>5</xdr:col>
      <xdr:colOff>795618</xdr:colOff>
      <xdr:row>63</xdr:row>
      <xdr:rowOff>46431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90307" y="13479251"/>
          <a:ext cx="2872076" cy="3230327"/>
        </a:xfrm>
        <a:prstGeom prst="rect">
          <a:avLst/>
        </a:prstGeom>
      </xdr:spPr>
    </xdr:pic>
    <xdr:clientData/>
  </xdr:twoCellAnchor>
  <xdr:twoCellAnchor editAs="oneCell">
    <xdr:from>
      <xdr:col>5</xdr:col>
      <xdr:colOff>788818</xdr:colOff>
      <xdr:row>46</xdr:row>
      <xdr:rowOff>89647</xdr:rowOff>
    </xdr:from>
    <xdr:to>
      <xdr:col>7</xdr:col>
      <xdr:colOff>235357</xdr:colOff>
      <xdr:row>62</xdr:row>
      <xdr:rowOff>125059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5583" y="13469471"/>
          <a:ext cx="2763480" cy="3128235"/>
        </a:xfrm>
        <a:prstGeom prst="rect">
          <a:avLst/>
        </a:prstGeom>
      </xdr:spPr>
    </xdr:pic>
    <xdr:clientData/>
  </xdr:twoCellAnchor>
  <xdr:twoCellAnchor editAs="oneCell">
    <xdr:from>
      <xdr:col>7</xdr:col>
      <xdr:colOff>329471</xdr:colOff>
      <xdr:row>46</xdr:row>
      <xdr:rowOff>56030</xdr:rowOff>
    </xdr:from>
    <xdr:to>
      <xdr:col>8</xdr:col>
      <xdr:colOff>1393182</xdr:colOff>
      <xdr:row>62</xdr:row>
      <xdr:rowOff>96481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78706" y="13435854"/>
          <a:ext cx="2778211" cy="31332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1</xdr:row>
      <xdr:rowOff>0</xdr:rowOff>
    </xdr:from>
    <xdr:to>
      <xdr:col>1</xdr:col>
      <xdr:colOff>4181475</xdr:colOff>
      <xdr:row>2</xdr:row>
      <xdr:rowOff>409575</xdr:rowOff>
    </xdr:to>
    <xdr:sp macro="" textlink="">
      <xdr:nvSpPr>
        <xdr:cNvPr id="2" name="TextBox 1"/>
        <xdr:cNvSpPr txBox="1"/>
      </xdr:nvSpPr>
      <xdr:spPr>
        <a:xfrm>
          <a:off x="666750" y="190500"/>
          <a:ext cx="4286250" cy="600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="85" zoomScaleNormal="85" workbookViewId="0">
      <selection activeCell="A19" sqref="A19"/>
    </sheetView>
  </sheetViews>
  <sheetFormatPr defaultRowHeight="14.4" x14ac:dyDescent="0.3"/>
  <cols>
    <col min="1" max="1" width="22.88671875" style="1" customWidth="1"/>
    <col min="2" max="2" width="11.33203125" style="1" customWidth="1"/>
    <col min="3" max="3" width="21" style="1" customWidth="1"/>
    <col min="4" max="4" width="14.88671875" style="1" customWidth="1"/>
    <col min="5" max="5" width="18.88671875" style="1" customWidth="1"/>
    <col min="6" max="6" width="1.88671875" style="1" customWidth="1"/>
    <col min="7" max="7" width="9.109375" style="1"/>
    <col min="8" max="8" width="21.44140625" style="1" customWidth="1"/>
    <col min="9" max="9" width="19.88671875" style="1" customWidth="1"/>
    <col min="10" max="10" width="2.109375" style="1" customWidth="1"/>
    <col min="11" max="11" width="9.109375" style="1"/>
    <col min="12" max="12" width="28" style="1" customWidth="1"/>
    <col min="13" max="13" width="24" style="1" customWidth="1"/>
  </cols>
  <sheetData>
    <row r="1" spans="1:13" ht="18.75" x14ac:dyDescent="0.3">
      <c r="A1" s="119"/>
      <c r="B1" s="119"/>
      <c r="C1" s="118" t="s">
        <v>1</v>
      </c>
      <c r="D1" s="118"/>
      <c r="E1" s="118"/>
      <c r="F1" s="4"/>
      <c r="G1" s="118" t="s">
        <v>14</v>
      </c>
      <c r="H1" s="118"/>
      <c r="I1" s="118"/>
      <c r="J1" s="4"/>
      <c r="K1" s="118" t="s">
        <v>2</v>
      </c>
      <c r="L1" s="118"/>
      <c r="M1" s="118"/>
    </row>
    <row r="2" spans="1:13" s="6" customFormat="1" ht="78.75" customHeight="1" x14ac:dyDescent="0.3">
      <c r="A2" s="5" t="s">
        <v>5</v>
      </c>
      <c r="B2" s="5" t="s">
        <v>7</v>
      </c>
      <c r="C2" s="5" t="s">
        <v>16</v>
      </c>
      <c r="D2" s="5" t="s">
        <v>6</v>
      </c>
      <c r="E2" s="5" t="s">
        <v>9</v>
      </c>
      <c r="F2" s="5"/>
      <c r="G2" s="5" t="s">
        <v>4</v>
      </c>
      <c r="H2" s="5" t="s">
        <v>11</v>
      </c>
      <c r="I2" s="5" t="s">
        <v>10</v>
      </c>
      <c r="J2" s="5"/>
      <c r="K2" s="5" t="s">
        <v>3</v>
      </c>
      <c r="L2" s="5" t="s">
        <v>12</v>
      </c>
      <c r="M2" s="5" t="s">
        <v>8</v>
      </c>
    </row>
    <row r="3" spans="1:13" s="3" customFormat="1" ht="18.75" x14ac:dyDescent="0.3">
      <c r="A3" s="7" t="s">
        <v>0</v>
      </c>
      <c r="B3" s="4">
        <v>117</v>
      </c>
      <c r="C3" s="4">
        <v>104</v>
      </c>
      <c r="D3" s="9">
        <v>51</v>
      </c>
      <c r="E3" s="8">
        <v>53</v>
      </c>
      <c r="F3" s="8"/>
      <c r="G3" s="4">
        <v>7</v>
      </c>
      <c r="H3" s="4">
        <v>4</v>
      </c>
      <c r="I3" s="8">
        <v>3</v>
      </c>
      <c r="J3" s="8"/>
      <c r="K3" s="4">
        <v>6</v>
      </c>
      <c r="L3" s="4">
        <v>4</v>
      </c>
      <c r="M3" s="4">
        <v>2</v>
      </c>
    </row>
    <row r="4" spans="1:13" s="3" customFormat="1" ht="18.75" x14ac:dyDescent="0.3">
      <c r="A4" s="10" t="s">
        <v>15</v>
      </c>
      <c r="B4" s="10">
        <v>16</v>
      </c>
      <c r="C4" s="11">
        <v>7.0000000000000007E-2</v>
      </c>
      <c r="D4" s="12">
        <f>D3/C3</f>
        <v>0.49038461538461536</v>
      </c>
      <c r="E4" s="13">
        <f>E3/C3</f>
        <v>0.50961538461538458</v>
      </c>
      <c r="F4" s="13"/>
      <c r="G4" s="11">
        <v>0.4</v>
      </c>
      <c r="H4" s="12">
        <f>H3/G3</f>
        <v>0.5714285714285714</v>
      </c>
      <c r="I4" s="13">
        <f>I3/G3</f>
        <v>0.42857142857142855</v>
      </c>
      <c r="J4" s="13"/>
      <c r="K4" s="14">
        <v>1</v>
      </c>
      <c r="L4" s="15">
        <f>L3/K3</f>
        <v>0.66666666666666663</v>
      </c>
      <c r="M4" s="15">
        <f>M3/K3</f>
        <v>0.33333333333333331</v>
      </c>
    </row>
    <row r="5" spans="1:13" s="3" customFormat="1" ht="1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s="3" customFormat="1" ht="1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3" customFormat="1" ht="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s="3" customFormat="1" ht="15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s="3" customFormat="1" ht="15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s="3" customFormat="1" ht="15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s="3" customFormat="1" ht="1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s="3" customFormat="1" ht="15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s="3" customFormat="1" ht="1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s="3" customFormat="1" ht="15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s="3" customFormat="1" ht="15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s="3" customFormat="1" ht="15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s="3" customFormat="1" ht="15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</sheetData>
  <mergeCells count="4">
    <mergeCell ref="C1:E1"/>
    <mergeCell ref="K1:M1"/>
    <mergeCell ref="A1:B1"/>
    <mergeCell ref="G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I19"/>
  <sheetViews>
    <sheetView topLeftCell="B1" zoomScaleNormal="100" workbookViewId="0">
      <selection activeCell="L10" sqref="L10"/>
    </sheetView>
  </sheetViews>
  <sheetFormatPr defaultColWidth="9.109375" defaultRowHeight="14.4" x14ac:dyDescent="0.3"/>
  <cols>
    <col min="1" max="2" width="9.109375" style="78"/>
    <col min="3" max="3" width="11.5546875" style="78" customWidth="1"/>
    <col min="4" max="4" width="23.33203125" style="78" customWidth="1"/>
    <col min="5" max="9" width="23" style="79" customWidth="1"/>
    <col min="10" max="16384" width="9.109375" style="78"/>
  </cols>
  <sheetData>
    <row r="3" spans="4:9" ht="33" customHeight="1" x14ac:dyDescent="0.25">
      <c r="D3" s="84" t="s">
        <v>59</v>
      </c>
      <c r="E3" s="80" t="s">
        <v>64</v>
      </c>
      <c r="F3" s="80" t="s">
        <v>69</v>
      </c>
      <c r="G3" s="80" t="s">
        <v>70</v>
      </c>
      <c r="H3" s="80" t="s">
        <v>71</v>
      </c>
      <c r="I3" s="80" t="s">
        <v>72</v>
      </c>
    </row>
    <row r="4" spans="4:9" ht="21" customHeight="1" x14ac:dyDescent="0.25">
      <c r="D4" s="83" t="s">
        <v>66</v>
      </c>
      <c r="E4" s="85">
        <v>2223</v>
      </c>
      <c r="F4" s="85">
        <v>5138</v>
      </c>
      <c r="G4" s="85">
        <v>5245</v>
      </c>
      <c r="H4" s="85">
        <v>1181</v>
      </c>
      <c r="I4" s="86">
        <v>597</v>
      </c>
    </row>
    <row r="5" spans="4:9" ht="42.75" customHeight="1" x14ac:dyDescent="0.3">
      <c r="D5" s="128" t="s">
        <v>65</v>
      </c>
      <c r="E5" s="126" t="s">
        <v>60</v>
      </c>
      <c r="F5" s="130" t="s">
        <v>67</v>
      </c>
      <c r="G5" s="130" t="s">
        <v>67</v>
      </c>
      <c r="H5" s="130" t="s">
        <v>67</v>
      </c>
      <c r="I5" s="82" t="s">
        <v>68</v>
      </c>
    </row>
    <row r="6" spans="4:9" ht="31.5" customHeight="1" x14ac:dyDescent="0.3">
      <c r="D6" s="129"/>
      <c r="E6" s="127"/>
      <c r="F6" s="131"/>
      <c r="G6" s="131"/>
      <c r="H6" s="131"/>
      <c r="I6" s="81" t="s">
        <v>63</v>
      </c>
    </row>
    <row r="7" spans="4:9" ht="25.5" customHeight="1" x14ac:dyDescent="0.25"/>
    <row r="8" spans="4:9" ht="25.5" customHeight="1" x14ac:dyDescent="0.25"/>
    <row r="9" spans="4:9" ht="25.5" customHeight="1" x14ac:dyDescent="0.25"/>
    <row r="10" spans="4:9" ht="25.5" customHeight="1" x14ac:dyDescent="0.25"/>
    <row r="11" spans="4:9" ht="25.5" customHeight="1" x14ac:dyDescent="0.25"/>
    <row r="12" spans="4:9" ht="25.5" customHeight="1" x14ac:dyDescent="0.25"/>
    <row r="13" spans="4:9" ht="25.5" customHeight="1" x14ac:dyDescent="0.25"/>
    <row r="14" spans="4:9" ht="25.5" customHeight="1" x14ac:dyDescent="0.3"/>
    <row r="15" spans="4:9" ht="25.5" customHeight="1" x14ac:dyDescent="0.3"/>
    <row r="16" spans="4:9" ht="21" customHeight="1" x14ac:dyDescent="0.3">
      <c r="F16" s="120" t="s">
        <v>61</v>
      </c>
      <c r="G16" s="121"/>
      <c r="H16" s="122"/>
    </row>
    <row r="18" spans="6:8" ht="21" x14ac:dyDescent="0.3">
      <c r="F18" s="120" t="s">
        <v>62</v>
      </c>
      <c r="G18" s="123"/>
      <c r="H18" s="124"/>
    </row>
    <row r="19" spans="6:8" x14ac:dyDescent="0.3">
      <c r="F19" s="125"/>
      <c r="G19" s="125"/>
      <c r="H19" s="125"/>
    </row>
  </sheetData>
  <mergeCells count="8">
    <mergeCell ref="F16:H16"/>
    <mergeCell ref="F18:H18"/>
    <mergeCell ref="F19:H19"/>
    <mergeCell ref="E5:E6"/>
    <mergeCell ref="D5:D6"/>
    <mergeCell ref="F5:F6"/>
    <mergeCell ref="G5:G6"/>
    <mergeCell ref="H5:H6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63"/>
  <sheetViews>
    <sheetView tabSelected="1" zoomScale="85" zoomScaleNormal="85" workbookViewId="0">
      <pane ySplit="2" topLeftCell="A40" activePane="bottomLeft" state="frozen"/>
      <selection pane="bottomLeft" activeCell="I43" sqref="I43"/>
    </sheetView>
  </sheetViews>
  <sheetFormatPr defaultColWidth="9.109375" defaultRowHeight="14.4" x14ac:dyDescent="0.3"/>
  <cols>
    <col min="1" max="1" width="1.6640625" style="16" customWidth="1"/>
    <col min="2" max="3" width="22.88671875" style="20" customWidth="1"/>
    <col min="4" max="5" width="15.88671875" style="20" customWidth="1"/>
    <col min="6" max="6" width="24.5546875" style="20" customWidth="1"/>
    <col min="7" max="7" width="25.109375" style="20" customWidth="1"/>
    <col min="8" max="9" width="25.6640625" style="20" customWidth="1"/>
    <col min="10" max="10" width="16.109375" style="20" customWidth="1"/>
    <col min="11" max="11" width="15.88671875" style="20" customWidth="1"/>
    <col min="12" max="12" width="17.109375" style="16" customWidth="1"/>
    <col min="13" max="16384" width="9.109375" style="16"/>
  </cols>
  <sheetData>
    <row r="1" spans="2:14" ht="6.75" customHeight="1" thickBot="1" x14ac:dyDescent="0.3"/>
    <row r="2" spans="2:14" s="17" customFormat="1" ht="86.25" customHeight="1" thickTop="1" thickBot="1" x14ac:dyDescent="0.3">
      <c r="B2" s="60" t="s">
        <v>21</v>
      </c>
      <c r="C2" s="61" t="s">
        <v>17</v>
      </c>
      <c r="D2" s="61" t="s">
        <v>13</v>
      </c>
      <c r="E2" s="61" t="s">
        <v>47</v>
      </c>
      <c r="F2" s="61" t="s">
        <v>87</v>
      </c>
      <c r="G2" s="62" t="s">
        <v>91</v>
      </c>
      <c r="H2" s="62" t="s">
        <v>93</v>
      </c>
      <c r="I2" s="63" t="s">
        <v>92</v>
      </c>
      <c r="J2" s="97" t="s">
        <v>88</v>
      </c>
      <c r="K2" s="98" t="s">
        <v>89</v>
      </c>
      <c r="L2" s="95"/>
      <c r="M2" s="96"/>
      <c r="N2" s="96"/>
    </row>
    <row r="3" spans="2:14" s="17" customFormat="1" ht="22.5" customHeight="1" x14ac:dyDescent="0.3">
      <c r="B3" s="134" t="s">
        <v>34</v>
      </c>
      <c r="C3" s="34" t="s">
        <v>22</v>
      </c>
      <c r="D3" s="34">
        <v>117</v>
      </c>
      <c r="E3" s="35"/>
      <c r="F3" s="34"/>
      <c r="G3" s="100"/>
      <c r="H3" s="36"/>
      <c r="I3" s="64"/>
      <c r="J3" s="99"/>
      <c r="K3" s="99"/>
    </row>
    <row r="4" spans="2:14" s="18" customFormat="1" ht="23.25" customHeight="1" x14ac:dyDescent="0.3">
      <c r="B4" s="135"/>
      <c r="C4" s="37" t="s">
        <v>18</v>
      </c>
      <c r="D4" s="37">
        <v>104</v>
      </c>
      <c r="E4" s="38" t="s">
        <v>43</v>
      </c>
      <c r="F4" s="48">
        <v>51</v>
      </c>
      <c r="G4" s="101">
        <v>53</v>
      </c>
      <c r="H4" s="71">
        <f>G4/D4</f>
        <v>0.50961538461538458</v>
      </c>
      <c r="I4" s="109">
        <f>K4/D4</f>
        <v>0.93269230769230771</v>
      </c>
      <c r="J4" s="19">
        <f>D4-K4</f>
        <v>7</v>
      </c>
      <c r="K4" s="19">
        <v>97</v>
      </c>
    </row>
    <row r="5" spans="2:14" s="18" customFormat="1" ht="23.25" customHeight="1" x14ac:dyDescent="0.3">
      <c r="B5" s="135"/>
      <c r="C5" s="37" t="s">
        <v>19</v>
      </c>
      <c r="D5" s="37">
        <v>7</v>
      </c>
      <c r="E5" s="54">
        <f>1-I5</f>
        <v>0.4285714285714286</v>
      </c>
      <c r="F5" s="37">
        <v>4</v>
      </c>
      <c r="G5" s="101">
        <v>3</v>
      </c>
      <c r="I5" s="110">
        <f>K5/D5</f>
        <v>0.5714285714285714</v>
      </c>
      <c r="J5" s="19">
        <f>D5-K5</f>
        <v>3</v>
      </c>
      <c r="K5" s="19">
        <v>4</v>
      </c>
    </row>
    <row r="6" spans="2:14" s="18" customFormat="1" ht="23.25" customHeight="1" thickBot="1" x14ac:dyDescent="0.35">
      <c r="B6" s="136"/>
      <c r="C6" s="42" t="s">
        <v>20</v>
      </c>
      <c r="D6" s="43">
        <v>6</v>
      </c>
      <c r="E6" s="44">
        <v>1</v>
      </c>
      <c r="F6" s="43" t="s">
        <v>23</v>
      </c>
      <c r="G6" s="102">
        <v>2</v>
      </c>
      <c r="H6" s="72"/>
      <c r="I6" s="111">
        <f>K6/D6</f>
        <v>0</v>
      </c>
      <c r="J6" s="19">
        <f>D6-K6</f>
        <v>6</v>
      </c>
      <c r="K6" s="19">
        <v>0</v>
      </c>
    </row>
    <row r="7" spans="2:14" s="18" customFormat="1" ht="23.25" customHeight="1" x14ac:dyDescent="0.3">
      <c r="B7" s="134" t="s">
        <v>35</v>
      </c>
      <c r="C7" s="34" t="s">
        <v>22</v>
      </c>
      <c r="D7" s="45">
        <v>651</v>
      </c>
      <c r="E7" s="46"/>
      <c r="F7" s="45"/>
      <c r="G7" s="103"/>
      <c r="H7" s="73"/>
      <c r="I7" s="67"/>
      <c r="J7" s="19"/>
      <c r="K7" s="19"/>
    </row>
    <row r="8" spans="2:14" s="18" customFormat="1" ht="23.25" customHeight="1" x14ac:dyDescent="0.3">
      <c r="B8" s="135"/>
      <c r="C8" s="37" t="s">
        <v>18</v>
      </c>
      <c r="D8" s="37">
        <v>569</v>
      </c>
      <c r="E8" s="38" t="s">
        <v>43</v>
      </c>
      <c r="F8" s="48">
        <v>126</v>
      </c>
      <c r="G8" s="101">
        <v>443</v>
      </c>
      <c r="H8" s="71">
        <f>G8/D8</f>
        <v>0.7785588752196837</v>
      </c>
      <c r="I8" s="65">
        <f>K8/D8</f>
        <v>0.92970123022847095</v>
      </c>
      <c r="J8" s="19">
        <f>D8-K8</f>
        <v>40</v>
      </c>
      <c r="K8" s="19">
        <v>529</v>
      </c>
    </row>
    <row r="9" spans="2:14" s="18" customFormat="1" ht="23.25" customHeight="1" x14ac:dyDescent="0.3">
      <c r="B9" s="135"/>
      <c r="C9" s="37" t="s">
        <v>19</v>
      </c>
      <c r="D9" s="37">
        <v>65</v>
      </c>
      <c r="E9" s="54">
        <f>1-I9</f>
        <v>0.75384615384615383</v>
      </c>
      <c r="F9" s="37">
        <v>3</v>
      </c>
      <c r="G9" s="101">
        <v>62</v>
      </c>
      <c r="I9" s="66">
        <f>K9/D9</f>
        <v>0.24615384615384617</v>
      </c>
      <c r="J9" s="19">
        <f>D9-K9</f>
        <v>49</v>
      </c>
      <c r="K9" s="19">
        <v>16</v>
      </c>
    </row>
    <row r="10" spans="2:14" s="18" customFormat="1" ht="23.25" customHeight="1" thickBot="1" x14ac:dyDescent="0.35">
      <c r="B10" s="136"/>
      <c r="C10" s="42" t="s">
        <v>20</v>
      </c>
      <c r="D10" s="43">
        <v>17</v>
      </c>
      <c r="E10" s="44">
        <v>0.81</v>
      </c>
      <c r="F10" s="43" t="s">
        <v>23</v>
      </c>
      <c r="G10" s="102">
        <v>13</v>
      </c>
      <c r="H10" s="72"/>
      <c r="I10" s="111">
        <f>K10/D10</f>
        <v>0.17647058823529413</v>
      </c>
      <c r="J10" s="19">
        <f>D10-K10</f>
        <v>14</v>
      </c>
      <c r="K10" s="19">
        <v>3</v>
      </c>
    </row>
    <row r="11" spans="2:14" s="18" customFormat="1" ht="21.75" customHeight="1" x14ac:dyDescent="0.3">
      <c r="B11" s="134" t="s">
        <v>36</v>
      </c>
      <c r="C11" s="34" t="s">
        <v>22</v>
      </c>
      <c r="D11" s="45">
        <v>3720</v>
      </c>
      <c r="E11" s="46"/>
      <c r="F11" s="45"/>
      <c r="G11" s="103"/>
      <c r="H11" s="73"/>
      <c r="I11" s="67"/>
      <c r="J11" s="19"/>
      <c r="K11" s="19"/>
    </row>
    <row r="12" spans="2:14" s="18" customFormat="1" ht="21.75" customHeight="1" x14ac:dyDescent="0.3">
      <c r="B12" s="135"/>
      <c r="C12" s="37" t="s">
        <v>18</v>
      </c>
      <c r="D12" s="37">
        <v>3106</v>
      </c>
      <c r="E12" s="38" t="s">
        <v>43</v>
      </c>
      <c r="F12" s="48">
        <v>694</v>
      </c>
      <c r="G12" s="101">
        <v>2412</v>
      </c>
      <c r="H12" s="71">
        <f>G12/D12</f>
        <v>0.77656149388280749</v>
      </c>
      <c r="I12" s="109">
        <f>K12/D12</f>
        <v>0.93013522215067612</v>
      </c>
      <c r="J12" s="19">
        <f>D12-K12</f>
        <v>217</v>
      </c>
      <c r="K12" s="19">
        <v>2889</v>
      </c>
    </row>
    <row r="13" spans="2:14" s="18" customFormat="1" ht="21.75" customHeight="1" x14ac:dyDescent="0.3">
      <c r="B13" s="135"/>
      <c r="C13" s="37" t="s">
        <v>19</v>
      </c>
      <c r="D13" s="37">
        <v>485</v>
      </c>
      <c r="E13" s="54">
        <f>1-I13</f>
        <v>0.4</v>
      </c>
      <c r="F13" s="37">
        <v>24</v>
      </c>
      <c r="G13" s="101">
        <v>461</v>
      </c>
      <c r="I13" s="110">
        <f>K13/D13</f>
        <v>0.6</v>
      </c>
      <c r="J13" s="19">
        <f>D13-K13</f>
        <v>194</v>
      </c>
      <c r="K13" s="19">
        <v>291</v>
      </c>
    </row>
    <row r="14" spans="2:14" s="18" customFormat="1" ht="21.75" customHeight="1" thickBot="1" x14ac:dyDescent="0.35">
      <c r="B14" s="136"/>
      <c r="C14" s="42" t="s">
        <v>20</v>
      </c>
      <c r="D14" s="43">
        <v>129</v>
      </c>
      <c r="E14" s="44">
        <v>0.8</v>
      </c>
      <c r="F14" s="43" t="s">
        <v>24</v>
      </c>
      <c r="G14" s="102">
        <v>109</v>
      </c>
      <c r="H14" s="72"/>
      <c r="I14" s="111">
        <f>K14/D14</f>
        <v>0.20155038759689922</v>
      </c>
      <c r="J14" s="19">
        <f>D14-K14</f>
        <v>103</v>
      </c>
      <c r="K14" s="19">
        <v>26</v>
      </c>
    </row>
    <row r="15" spans="2:14" s="18" customFormat="1" ht="21.75" customHeight="1" x14ac:dyDescent="0.3">
      <c r="B15" s="134" t="s">
        <v>37</v>
      </c>
      <c r="C15" s="34" t="s">
        <v>22</v>
      </c>
      <c r="D15" s="45">
        <v>2695</v>
      </c>
      <c r="E15" s="46"/>
      <c r="F15" s="45"/>
      <c r="G15" s="103"/>
      <c r="H15" s="73"/>
      <c r="I15" s="67"/>
      <c r="J15" s="19"/>
      <c r="K15" s="19"/>
    </row>
    <row r="16" spans="2:14" s="18" customFormat="1" ht="21.75" customHeight="1" x14ac:dyDescent="0.3">
      <c r="B16" s="135"/>
      <c r="C16" s="37" t="s">
        <v>18</v>
      </c>
      <c r="D16" s="37">
        <v>2049</v>
      </c>
      <c r="E16" s="38" t="s">
        <v>43</v>
      </c>
      <c r="F16" s="48">
        <v>471</v>
      </c>
      <c r="G16" s="101">
        <v>1578</v>
      </c>
      <c r="H16" s="71">
        <f>G16/D16</f>
        <v>0.77013177159590041</v>
      </c>
      <c r="I16" s="65">
        <f>K16/D16</f>
        <v>0.93020985846754511</v>
      </c>
      <c r="J16" s="19">
        <f>D16-K16</f>
        <v>143</v>
      </c>
      <c r="K16" s="19">
        <v>1906</v>
      </c>
    </row>
    <row r="17" spans="2:11" s="18" customFormat="1" ht="21.75" customHeight="1" x14ac:dyDescent="0.3">
      <c r="B17" s="135"/>
      <c r="C17" s="37" t="s">
        <v>19</v>
      </c>
      <c r="D17" s="37">
        <v>456</v>
      </c>
      <c r="E17" s="38" t="s">
        <v>44</v>
      </c>
      <c r="F17" s="37">
        <v>23</v>
      </c>
      <c r="G17" s="101">
        <v>433</v>
      </c>
      <c r="I17" s="66">
        <f>K17/D17</f>
        <v>0.60087719298245612</v>
      </c>
      <c r="J17" s="19">
        <f>D17-K17</f>
        <v>182</v>
      </c>
      <c r="K17" s="19">
        <v>274</v>
      </c>
    </row>
    <row r="18" spans="2:11" s="18" customFormat="1" ht="21.75" customHeight="1" thickBot="1" x14ac:dyDescent="0.35">
      <c r="B18" s="136"/>
      <c r="C18" s="42" t="s">
        <v>20</v>
      </c>
      <c r="D18" s="43">
        <v>190</v>
      </c>
      <c r="E18" s="44">
        <v>0.8</v>
      </c>
      <c r="F18" s="43" t="s">
        <v>25</v>
      </c>
      <c r="G18" s="102">
        <v>184</v>
      </c>
      <c r="H18" s="72"/>
      <c r="I18" s="111">
        <f>K18/D18</f>
        <v>0.14736842105263157</v>
      </c>
      <c r="J18" s="19">
        <f>D18-K18</f>
        <v>162</v>
      </c>
      <c r="K18" s="19">
        <v>28</v>
      </c>
    </row>
    <row r="19" spans="2:11" s="18" customFormat="1" ht="21.75" customHeight="1" x14ac:dyDescent="0.3">
      <c r="B19" s="134" t="s">
        <v>38</v>
      </c>
      <c r="C19" s="34" t="s">
        <v>22</v>
      </c>
      <c r="D19" s="45">
        <v>1924</v>
      </c>
      <c r="E19" s="46"/>
      <c r="F19" s="45"/>
      <c r="G19" s="103"/>
      <c r="H19" s="73"/>
      <c r="I19" s="67"/>
      <c r="J19" s="19"/>
      <c r="K19" s="19"/>
    </row>
    <row r="20" spans="2:11" s="18" customFormat="1" ht="21.75" customHeight="1" x14ac:dyDescent="0.3">
      <c r="B20" s="135"/>
      <c r="C20" s="37" t="s">
        <v>18</v>
      </c>
      <c r="D20" s="37">
        <v>1231</v>
      </c>
      <c r="E20" s="38" t="s">
        <v>43</v>
      </c>
      <c r="F20" s="48">
        <v>309</v>
      </c>
      <c r="G20" s="101">
        <v>922</v>
      </c>
      <c r="H20" s="71">
        <f>G20/D20</f>
        <v>0.74898456539398861</v>
      </c>
      <c r="I20" s="109">
        <f>K20/D20</f>
        <v>0.93013809910641754</v>
      </c>
      <c r="J20" s="19">
        <f>D20-K20</f>
        <v>86</v>
      </c>
      <c r="K20" s="19">
        <v>1145</v>
      </c>
    </row>
    <row r="21" spans="2:11" s="18" customFormat="1" ht="21.75" customHeight="1" x14ac:dyDescent="0.3">
      <c r="B21" s="135"/>
      <c r="C21" s="37" t="s">
        <v>19</v>
      </c>
      <c r="D21" s="37">
        <v>373</v>
      </c>
      <c r="E21" s="54">
        <f>1-I21</f>
        <v>0.39946380697050943</v>
      </c>
      <c r="F21" s="37">
        <v>19</v>
      </c>
      <c r="G21" s="101">
        <v>354</v>
      </c>
      <c r="I21" s="110">
        <f>K21/D21</f>
        <v>0.60053619302949057</v>
      </c>
      <c r="J21" s="19">
        <f>D21-K21</f>
        <v>149</v>
      </c>
      <c r="K21" s="19">
        <v>224</v>
      </c>
    </row>
    <row r="22" spans="2:11" s="18" customFormat="1" ht="21.75" customHeight="1" thickBot="1" x14ac:dyDescent="0.35">
      <c r="B22" s="136"/>
      <c r="C22" s="42" t="s">
        <v>20</v>
      </c>
      <c r="D22" s="43">
        <v>320</v>
      </c>
      <c r="E22" s="44">
        <v>0.8</v>
      </c>
      <c r="F22" s="43" t="s">
        <v>26</v>
      </c>
      <c r="G22" s="102">
        <v>296</v>
      </c>
      <c r="H22" s="72"/>
      <c r="I22" s="111">
        <f>K22/D22</f>
        <v>0.2</v>
      </c>
      <c r="J22" s="19">
        <f>D22-K22</f>
        <v>256</v>
      </c>
      <c r="K22" s="19">
        <v>64</v>
      </c>
    </row>
    <row r="23" spans="2:11" s="18" customFormat="1" ht="21.75" customHeight="1" x14ac:dyDescent="0.3">
      <c r="B23" s="134" t="s">
        <v>39</v>
      </c>
      <c r="C23" s="34" t="s">
        <v>22</v>
      </c>
      <c r="D23" s="45">
        <v>2413</v>
      </c>
      <c r="E23" s="46"/>
      <c r="F23" s="45"/>
      <c r="G23" s="103"/>
      <c r="H23" s="73"/>
      <c r="I23" s="67"/>
      <c r="J23" s="19"/>
      <c r="K23" s="19"/>
    </row>
    <row r="24" spans="2:11" s="18" customFormat="1" ht="21.75" customHeight="1" x14ac:dyDescent="0.3">
      <c r="B24" s="135"/>
      <c r="C24" s="37" t="s">
        <v>18</v>
      </c>
      <c r="D24" s="37">
        <v>1302</v>
      </c>
      <c r="E24" s="38" t="s">
        <v>43</v>
      </c>
      <c r="F24" s="48">
        <v>252</v>
      </c>
      <c r="G24" s="101">
        <v>1050</v>
      </c>
      <c r="H24" s="71">
        <f>G24/D24</f>
        <v>0.80645161290322576</v>
      </c>
      <c r="I24" s="109">
        <f>K24/D24</f>
        <v>0.93010752688172038</v>
      </c>
      <c r="J24" s="19">
        <f>D24-K24</f>
        <v>91</v>
      </c>
      <c r="K24" s="19">
        <v>1211</v>
      </c>
    </row>
    <row r="25" spans="2:11" s="18" customFormat="1" ht="21.75" customHeight="1" x14ac:dyDescent="0.3">
      <c r="B25" s="135"/>
      <c r="C25" s="37" t="s">
        <v>19</v>
      </c>
      <c r="D25" s="37">
        <v>603</v>
      </c>
      <c r="E25" s="54">
        <f>1-I25</f>
        <v>0.39966832504145933</v>
      </c>
      <c r="F25" s="37">
        <v>30</v>
      </c>
      <c r="G25" s="101">
        <v>573</v>
      </c>
      <c r="I25" s="110">
        <f>K25/D25</f>
        <v>0.60033167495854067</v>
      </c>
      <c r="J25" s="19">
        <f>D25-K25</f>
        <v>241</v>
      </c>
      <c r="K25" s="19">
        <v>362</v>
      </c>
    </row>
    <row r="26" spans="2:11" s="18" customFormat="1" ht="21.75" customHeight="1" thickBot="1" x14ac:dyDescent="0.35">
      <c r="B26" s="136"/>
      <c r="C26" s="42" t="s">
        <v>20</v>
      </c>
      <c r="D26" s="43">
        <v>508</v>
      </c>
      <c r="E26" s="44">
        <v>0.8</v>
      </c>
      <c r="F26" s="43" t="s">
        <v>30</v>
      </c>
      <c r="G26" s="102">
        <v>462</v>
      </c>
      <c r="H26" s="72"/>
      <c r="I26" s="111">
        <f>K26/D26</f>
        <v>0.20078740157480315</v>
      </c>
      <c r="J26" s="19">
        <f>D26-K26</f>
        <v>406</v>
      </c>
      <c r="K26" s="19">
        <v>102</v>
      </c>
    </row>
    <row r="27" spans="2:11" s="18" customFormat="1" ht="21.75" customHeight="1" x14ac:dyDescent="0.3">
      <c r="B27" s="134" t="s">
        <v>40</v>
      </c>
      <c r="C27" s="34" t="s">
        <v>22</v>
      </c>
      <c r="D27" s="45">
        <v>1720</v>
      </c>
      <c r="E27" s="46"/>
      <c r="F27" s="45"/>
      <c r="G27" s="103"/>
      <c r="H27" s="73"/>
      <c r="I27" s="67"/>
      <c r="J27" s="19"/>
      <c r="K27" s="19"/>
    </row>
    <row r="28" spans="2:11" s="18" customFormat="1" ht="21.75" customHeight="1" x14ac:dyDescent="0.3">
      <c r="B28" s="135"/>
      <c r="C28" s="37" t="s">
        <v>18</v>
      </c>
      <c r="D28" s="37">
        <v>827</v>
      </c>
      <c r="E28" s="38" t="s">
        <v>43</v>
      </c>
      <c r="F28" s="48">
        <v>135</v>
      </c>
      <c r="G28" s="101">
        <v>692</v>
      </c>
      <c r="H28" s="71">
        <f>G28/D28</f>
        <v>0.83675937122128174</v>
      </c>
      <c r="I28" s="109">
        <f>K28/D28</f>
        <v>0.92986698911729138</v>
      </c>
      <c r="J28" s="19">
        <f>D28-K28</f>
        <v>58</v>
      </c>
      <c r="K28" s="19">
        <v>769</v>
      </c>
    </row>
    <row r="29" spans="2:11" s="18" customFormat="1" ht="21.75" customHeight="1" x14ac:dyDescent="0.3">
      <c r="B29" s="135"/>
      <c r="C29" s="37" t="s">
        <v>19</v>
      </c>
      <c r="D29" s="37">
        <v>464</v>
      </c>
      <c r="E29" s="54">
        <f>1-I29</f>
        <v>0.40086206896551724</v>
      </c>
      <c r="F29" s="37">
        <v>23</v>
      </c>
      <c r="G29" s="101">
        <v>441</v>
      </c>
      <c r="I29" s="110">
        <f>K29/D29</f>
        <v>0.59913793103448276</v>
      </c>
      <c r="J29" s="19">
        <f>D29-K29</f>
        <v>186</v>
      </c>
      <c r="K29" s="19">
        <v>278</v>
      </c>
    </row>
    <row r="30" spans="2:11" s="18" customFormat="1" ht="21.75" customHeight="1" thickBot="1" x14ac:dyDescent="0.35">
      <c r="B30" s="136"/>
      <c r="C30" s="42" t="s">
        <v>20</v>
      </c>
      <c r="D30" s="43">
        <v>429</v>
      </c>
      <c r="E30" s="44">
        <v>0.8</v>
      </c>
      <c r="F30" s="43" t="s">
        <v>31</v>
      </c>
      <c r="G30" s="102">
        <v>390</v>
      </c>
      <c r="H30" s="72"/>
      <c r="I30" s="111">
        <f>K30/D30</f>
        <v>0.20046620046620048</v>
      </c>
      <c r="J30" s="19">
        <f>D30-K30</f>
        <v>343</v>
      </c>
      <c r="K30" s="19">
        <v>86</v>
      </c>
    </row>
    <row r="31" spans="2:11" s="18" customFormat="1" ht="21.75" customHeight="1" x14ac:dyDescent="0.3">
      <c r="B31" s="134" t="s">
        <v>41</v>
      </c>
      <c r="C31" s="34" t="s">
        <v>22</v>
      </c>
      <c r="D31" s="45">
        <v>932</v>
      </c>
      <c r="E31" s="46"/>
      <c r="F31" s="45"/>
      <c r="G31" s="103"/>
      <c r="H31" s="73"/>
      <c r="I31" s="67"/>
      <c r="J31" s="19"/>
      <c r="K31" s="19"/>
    </row>
    <row r="32" spans="2:11" s="18" customFormat="1" ht="21.75" customHeight="1" x14ac:dyDescent="0.3">
      <c r="B32" s="135"/>
      <c r="C32" s="37" t="s">
        <v>18</v>
      </c>
      <c r="D32" s="37">
        <v>345</v>
      </c>
      <c r="E32" s="38" t="s">
        <v>43</v>
      </c>
      <c r="F32" s="48">
        <v>64</v>
      </c>
      <c r="G32" s="101">
        <v>281</v>
      </c>
      <c r="H32" s="71">
        <f>G32/D32</f>
        <v>0.8144927536231884</v>
      </c>
      <c r="I32" s="109">
        <f>K32/D32</f>
        <v>0.93043478260869561</v>
      </c>
      <c r="J32" s="19">
        <f>D32-K32</f>
        <v>24</v>
      </c>
      <c r="K32" s="19">
        <v>321</v>
      </c>
    </row>
    <row r="33" spans="2:15" s="18" customFormat="1" ht="21.75" customHeight="1" x14ac:dyDescent="0.3">
      <c r="B33" s="135"/>
      <c r="C33" s="37" t="s">
        <v>19</v>
      </c>
      <c r="D33" s="37">
        <v>261</v>
      </c>
      <c r="E33" s="54">
        <f>1-I33</f>
        <v>0.4022988505747126</v>
      </c>
      <c r="F33" s="37">
        <v>13</v>
      </c>
      <c r="G33" s="101">
        <v>248</v>
      </c>
      <c r="I33" s="110">
        <f>K33/D33</f>
        <v>0.5977011494252874</v>
      </c>
      <c r="J33" s="19">
        <f>D33-K33</f>
        <v>105</v>
      </c>
      <c r="K33" s="19">
        <v>156</v>
      </c>
    </row>
    <row r="34" spans="2:15" s="18" customFormat="1" ht="21.75" customHeight="1" thickBot="1" x14ac:dyDescent="0.35">
      <c r="B34" s="136"/>
      <c r="C34" s="42" t="s">
        <v>20</v>
      </c>
      <c r="D34" s="43">
        <v>326</v>
      </c>
      <c r="E34" s="44">
        <v>0.8</v>
      </c>
      <c r="F34" s="43" t="s">
        <v>32</v>
      </c>
      <c r="G34" s="102">
        <v>291</v>
      </c>
      <c r="H34" s="72"/>
      <c r="I34" s="111">
        <f>K34/D34</f>
        <v>0.19938650306748465</v>
      </c>
      <c r="J34" s="19">
        <f>D34-K34</f>
        <v>261</v>
      </c>
      <c r="K34" s="19">
        <v>65</v>
      </c>
    </row>
    <row r="35" spans="2:15" s="18" customFormat="1" ht="21.75" customHeight="1" x14ac:dyDescent="0.3">
      <c r="B35" s="134" t="s">
        <v>42</v>
      </c>
      <c r="C35" s="34" t="s">
        <v>22</v>
      </c>
      <c r="D35" s="45">
        <v>212</v>
      </c>
      <c r="E35" s="46"/>
      <c r="F35" s="45"/>
      <c r="G35" s="103"/>
      <c r="H35" s="73"/>
      <c r="I35" s="67"/>
      <c r="J35" s="19"/>
      <c r="K35" s="19"/>
    </row>
    <row r="36" spans="2:15" s="18" customFormat="1" ht="21.75" customHeight="1" x14ac:dyDescent="0.3">
      <c r="B36" s="135"/>
      <c r="C36" s="37" t="s">
        <v>18</v>
      </c>
      <c r="D36" s="37">
        <v>65</v>
      </c>
      <c r="E36" s="38" t="s">
        <v>48</v>
      </c>
      <c r="F36" s="48">
        <v>10</v>
      </c>
      <c r="G36" s="101">
        <v>55</v>
      </c>
      <c r="H36" s="71">
        <f>G36/D36</f>
        <v>0.84615384615384615</v>
      </c>
      <c r="I36" s="109">
        <f>K36/D36</f>
        <v>0.90769230769230769</v>
      </c>
      <c r="J36" s="19">
        <f>D36-K36</f>
        <v>6</v>
      </c>
      <c r="K36" s="19">
        <v>59</v>
      </c>
    </row>
    <row r="37" spans="2:15" s="18" customFormat="1" ht="21.75" customHeight="1" x14ac:dyDescent="0.3">
      <c r="B37" s="135"/>
      <c r="C37" s="37" t="s">
        <v>19</v>
      </c>
      <c r="D37" s="37">
        <v>61</v>
      </c>
      <c r="E37" s="54">
        <f>1-I37</f>
        <v>0.4098360655737705</v>
      </c>
      <c r="F37" s="37">
        <v>3</v>
      </c>
      <c r="G37" s="101">
        <v>58</v>
      </c>
      <c r="I37" s="110">
        <f>K37/D37</f>
        <v>0.5901639344262295</v>
      </c>
      <c r="J37" s="19">
        <f>D37-K37</f>
        <v>25</v>
      </c>
      <c r="K37" s="19">
        <v>36</v>
      </c>
    </row>
    <row r="38" spans="2:15" s="18" customFormat="1" ht="21.75" customHeight="1" thickBot="1" x14ac:dyDescent="0.35">
      <c r="B38" s="136"/>
      <c r="C38" s="42" t="s">
        <v>20</v>
      </c>
      <c r="D38" s="43">
        <v>86</v>
      </c>
      <c r="E38" s="44">
        <v>0.8</v>
      </c>
      <c r="F38" s="43" t="s">
        <v>33</v>
      </c>
      <c r="G38" s="102">
        <v>78</v>
      </c>
      <c r="H38" s="72"/>
      <c r="I38" s="111">
        <f>K38/D38</f>
        <v>0.19767441860465115</v>
      </c>
      <c r="J38" s="19">
        <f>D38-K38</f>
        <v>69</v>
      </c>
      <c r="K38" s="19">
        <v>17</v>
      </c>
    </row>
    <row r="39" spans="2:15" s="18" customFormat="1" ht="21.75" customHeight="1" x14ac:dyDescent="0.3">
      <c r="B39" s="134" t="s">
        <v>49</v>
      </c>
      <c r="C39" s="34" t="s">
        <v>22</v>
      </c>
      <c r="D39" s="45">
        <f>SUM(D35,D31,D27,D23,D19,D15,D11,D7,D3)</f>
        <v>14384</v>
      </c>
      <c r="E39" s="46"/>
      <c r="F39" s="45"/>
      <c r="G39" s="103"/>
      <c r="H39" s="73"/>
      <c r="I39" s="67"/>
    </row>
    <row r="40" spans="2:15" s="18" customFormat="1" ht="21.75" customHeight="1" x14ac:dyDescent="0.3">
      <c r="B40" s="135"/>
      <c r="C40" s="51" t="s">
        <v>18</v>
      </c>
      <c r="D40" s="51">
        <f>SUM(D36,D32,D28,D24,D20,D16,D12,D8,D4)</f>
        <v>9598</v>
      </c>
      <c r="E40" s="52" t="s">
        <v>51</v>
      </c>
      <c r="F40" s="53">
        <f>SUM(F36,F32,F28,F24,F20,F16,F12,F8,F4)</f>
        <v>2112</v>
      </c>
      <c r="G40" s="104">
        <f>SUM(G36,G32,G28,G24,G20,G16,G12,G8,G4)</f>
        <v>7486</v>
      </c>
      <c r="H40" s="77">
        <f>G40/D40</f>
        <v>0.77995415711606586</v>
      </c>
      <c r="I40" s="109">
        <f>K40/D40</f>
        <v>0.92998541362783915</v>
      </c>
      <c r="J40" s="19">
        <f>SUM(J36,J32,J28,J24,J20,J16,J12,J8,J4)</f>
        <v>672</v>
      </c>
      <c r="K40" s="19">
        <f>SUM(K36,K32,K28,K24,K20,K16,K12,K8,K4)</f>
        <v>8926</v>
      </c>
    </row>
    <row r="41" spans="2:15" s="18" customFormat="1" ht="21.75" customHeight="1" x14ac:dyDescent="0.3">
      <c r="B41" s="135"/>
      <c r="C41" s="51" t="s">
        <v>19</v>
      </c>
      <c r="D41" s="51">
        <f>SUM(D37,D33,D29,D25,D21,D17,D13,D9,D5)</f>
        <v>2775</v>
      </c>
      <c r="E41" s="54">
        <f>1-I41</f>
        <v>0.40864864864864869</v>
      </c>
      <c r="F41" s="53">
        <f>SUM(F37,F33,F29,F25,F21,F17,F13,F9,F5)</f>
        <v>142</v>
      </c>
      <c r="G41" s="104">
        <f>SUM(G37,G33,G29,G25,G21,G17,G13,G9,G5)</f>
        <v>2633</v>
      </c>
      <c r="H41" s="76"/>
      <c r="I41" s="110">
        <f>K41/D41</f>
        <v>0.59135135135135131</v>
      </c>
      <c r="J41" s="19">
        <f t="shared" ref="J41:K42" si="0">SUM(J37,J33,J29,J25,J21,J17,J13,J9,J5)</f>
        <v>1134</v>
      </c>
      <c r="K41" s="19">
        <f t="shared" si="0"/>
        <v>1641</v>
      </c>
    </row>
    <row r="42" spans="2:15" s="18" customFormat="1" ht="21.75" customHeight="1" thickBot="1" x14ac:dyDescent="0.35">
      <c r="B42" s="137"/>
      <c r="C42" s="68" t="s">
        <v>58</v>
      </c>
      <c r="D42" s="69">
        <f>SUM(D38,D34,D30,D26,D22,D18,D14,D10,D6)</f>
        <v>2011</v>
      </c>
      <c r="E42" s="70">
        <v>0.8</v>
      </c>
      <c r="F42" s="69" t="s">
        <v>50</v>
      </c>
      <c r="G42" s="105">
        <f>SUM(G38,G34,G30,G26,G22,G18,G14,G10,G6)</f>
        <v>1825</v>
      </c>
      <c r="H42" s="74"/>
      <c r="I42" s="111">
        <f>K42/D42</f>
        <v>0.19443063152660367</v>
      </c>
      <c r="J42" s="19">
        <f t="shared" si="0"/>
        <v>1620</v>
      </c>
      <c r="K42" s="19">
        <f t="shared" si="0"/>
        <v>391</v>
      </c>
      <c r="L42" s="18">
        <f>SUM(J40:J42)</f>
        <v>3426</v>
      </c>
      <c r="M42" s="18">
        <f>SUM(K40:K42)</f>
        <v>10958</v>
      </c>
      <c r="O42" s="114">
        <f>(D41+D42)/G43</f>
        <v>0.40070328198258542</v>
      </c>
    </row>
    <row r="43" spans="2:15" ht="24.6" thickTop="1" thickBot="1" x14ac:dyDescent="0.35">
      <c r="B43" s="55" t="s">
        <v>57</v>
      </c>
      <c r="C43" s="56"/>
      <c r="D43" s="57">
        <f>D39</f>
        <v>14384</v>
      </c>
      <c r="E43" s="58"/>
      <c r="F43" s="58"/>
      <c r="G43" s="57">
        <f>SUM(G40:G42)</f>
        <v>11944</v>
      </c>
      <c r="H43" s="75">
        <f>SUM(D41:D42)/G43</f>
        <v>0.40070328198258542</v>
      </c>
      <c r="I43" s="59">
        <f>(I40*D40+I41*D41+I42*D42)/(D40+D41+D42)</f>
        <v>0.76181868743047831</v>
      </c>
      <c r="J43" s="16"/>
      <c r="K43" s="16"/>
      <c r="L43" s="16">
        <f>SUM(L42:M42)</f>
        <v>14384</v>
      </c>
      <c r="O43" s="114">
        <f>L42/G43</f>
        <v>0.28683858004018753</v>
      </c>
    </row>
    <row r="44" spans="2:15" ht="15.75" customHeight="1" thickTop="1" x14ac:dyDescent="0.25">
      <c r="C44" s="107"/>
      <c r="D44" s="107"/>
      <c r="E44" s="107"/>
      <c r="F44" s="107"/>
      <c r="G44" s="107"/>
      <c r="H44" s="107"/>
      <c r="L44" s="112">
        <f>L42/L43</f>
        <v>0.23818131256952169</v>
      </c>
      <c r="M44" s="112">
        <f>M42/L43</f>
        <v>0.76181868743047831</v>
      </c>
    </row>
    <row r="45" spans="2:15" ht="30" customHeight="1" x14ac:dyDescent="0.25">
      <c r="B45" s="132" t="s">
        <v>90</v>
      </c>
      <c r="C45" s="133"/>
      <c r="D45" s="133"/>
      <c r="E45" s="133"/>
      <c r="F45" s="133"/>
      <c r="G45" s="133"/>
      <c r="H45" s="108">
        <f>(0.93*D40+0.59*D41+0.19*D42)/(D40+D41+D42)</f>
        <v>0.76094827586206903</v>
      </c>
    </row>
    <row r="46" spans="2:15" s="20" customFormat="1" ht="15" x14ac:dyDescent="0.25">
      <c r="C46" s="106"/>
      <c r="D46" s="106"/>
      <c r="E46" s="106"/>
      <c r="F46" s="106"/>
      <c r="G46" s="106"/>
      <c r="H46" s="106"/>
      <c r="L46" s="16"/>
      <c r="M46" s="16"/>
      <c r="N46" s="16"/>
    </row>
    <row r="47" spans="2:15" s="20" customFormat="1" ht="15" x14ac:dyDescent="0.25">
      <c r="C47" s="106"/>
      <c r="D47" s="106"/>
      <c r="E47" s="106"/>
      <c r="F47" s="106"/>
      <c r="G47" s="106"/>
      <c r="H47" s="106"/>
      <c r="L47" s="16"/>
      <c r="M47" s="16"/>
      <c r="N47" s="16"/>
    </row>
    <row r="48" spans="2:15" s="20" customFormat="1" ht="15" x14ac:dyDescent="0.25">
      <c r="D48" s="29"/>
      <c r="E48" s="31"/>
      <c r="F48" s="31"/>
      <c r="G48" s="30"/>
      <c r="L48" s="16"/>
      <c r="M48" s="16"/>
      <c r="N48" s="16"/>
    </row>
    <row r="49" spans="4:17" s="20" customFormat="1" ht="15" x14ac:dyDescent="0.25">
      <c r="D49" s="29"/>
      <c r="E49" s="31"/>
      <c r="F49" s="31"/>
      <c r="G49" s="30"/>
      <c r="L49" s="16"/>
      <c r="M49" s="16"/>
      <c r="N49" s="16"/>
    </row>
    <row r="50" spans="4:17" s="20" customFormat="1" ht="15" x14ac:dyDescent="0.25">
      <c r="D50" s="29"/>
      <c r="E50" s="31"/>
      <c r="F50" s="31"/>
      <c r="G50" s="30"/>
      <c r="L50" s="16"/>
      <c r="M50" s="16"/>
      <c r="N50" s="16"/>
    </row>
    <row r="51" spans="4:17" s="20" customFormat="1" ht="15" x14ac:dyDescent="0.25">
      <c r="D51" s="29"/>
      <c r="E51" s="31"/>
      <c r="F51" s="31"/>
      <c r="G51" s="30"/>
      <c r="L51" s="16"/>
      <c r="M51" s="19" t="s">
        <v>52</v>
      </c>
      <c r="N51" s="49" t="s">
        <v>53</v>
      </c>
      <c r="O51" s="49" t="s">
        <v>54</v>
      </c>
      <c r="P51" s="49" t="s">
        <v>56</v>
      </c>
      <c r="Q51" s="49" t="s">
        <v>55</v>
      </c>
    </row>
    <row r="52" spans="4:17" s="20" customFormat="1" ht="15" x14ac:dyDescent="0.25">
      <c r="D52" s="29"/>
      <c r="E52" s="31"/>
      <c r="F52" s="31"/>
      <c r="G52" s="30"/>
      <c r="L52" s="16"/>
      <c r="M52" s="50">
        <v>0.53</v>
      </c>
      <c r="N52" s="50">
        <v>0.23</v>
      </c>
      <c r="O52" s="50">
        <v>0.19</v>
      </c>
      <c r="P52" s="50">
        <v>0.08</v>
      </c>
      <c r="Q52" s="50">
        <v>0.05</v>
      </c>
    </row>
    <row r="53" spans="4:17" s="20" customFormat="1" ht="15" x14ac:dyDescent="0.25">
      <c r="D53" s="29"/>
      <c r="E53" s="31"/>
      <c r="F53" s="31"/>
      <c r="G53" s="30"/>
      <c r="L53" s="16"/>
      <c r="M53" s="50">
        <v>0.43</v>
      </c>
      <c r="N53" s="50">
        <v>0.19</v>
      </c>
      <c r="O53" s="50">
        <v>0.14000000000000001</v>
      </c>
      <c r="P53" s="50">
        <v>0.14000000000000001</v>
      </c>
      <c r="Q53" s="50">
        <v>0.1</v>
      </c>
    </row>
    <row r="54" spans="4:17" s="20" customFormat="1" x14ac:dyDescent="0.3">
      <c r="D54" s="29"/>
      <c r="E54" s="31"/>
      <c r="F54" s="31"/>
      <c r="G54" s="30"/>
      <c r="L54" s="16"/>
      <c r="M54" s="50">
        <v>0.39</v>
      </c>
      <c r="N54" s="50">
        <v>0.19</v>
      </c>
      <c r="O54" s="50">
        <v>0.14000000000000001</v>
      </c>
      <c r="P54" s="50">
        <v>0.18</v>
      </c>
      <c r="Q54" s="50">
        <v>0.16</v>
      </c>
    </row>
    <row r="55" spans="4:17" s="20" customFormat="1" ht="18" x14ac:dyDescent="0.3">
      <c r="D55" s="29"/>
      <c r="E55" s="31"/>
      <c r="F55" s="31"/>
      <c r="G55" s="30"/>
      <c r="L55" s="16"/>
      <c r="M55" s="21">
        <f>($D40/$D39*M52)+($D41/$D39*M53)+($D42/$D39*M54)</f>
        <v>0.49113459399332587</v>
      </c>
      <c r="N55" s="21">
        <f>($D40/$D39*N52)+($D41/$D39*N53)+($D42/$D39*N54)</f>
        <v>0.21669076751946606</v>
      </c>
      <c r="O55" s="21">
        <f>($D40/$D39*O52)+($D41/$D39*O53)+($D42/$D39*O54)</f>
        <v>0.17336345939933262</v>
      </c>
      <c r="P55" s="21">
        <f>($D40/$D39*P52)+($D41/$D39*P53)+($D42/$D39*P54)</f>
        <v>0.10555617352614015</v>
      </c>
      <c r="Q55" s="21">
        <f>($D40/$D39*Q52)+($D41/$D39*Q53)+($D42/$D39*Q54)</f>
        <v>7.5025027808676314E-2</v>
      </c>
    </row>
    <row r="56" spans="4:17" s="20" customFormat="1" x14ac:dyDescent="0.3">
      <c r="D56" s="29"/>
      <c r="E56" s="31"/>
      <c r="F56" s="31"/>
      <c r="G56" s="30"/>
      <c r="L56" s="16"/>
      <c r="M56" s="16"/>
      <c r="N56" s="16"/>
    </row>
    <row r="57" spans="4:17" s="20" customFormat="1" x14ac:dyDescent="0.3">
      <c r="D57" s="29"/>
      <c r="E57" s="31"/>
      <c r="F57" s="31"/>
      <c r="G57" s="30"/>
      <c r="L57" s="16"/>
      <c r="M57" s="16"/>
      <c r="N57" s="16"/>
    </row>
    <row r="58" spans="4:17" s="20" customFormat="1" x14ac:dyDescent="0.3">
      <c r="D58" s="29"/>
      <c r="E58" s="31"/>
      <c r="F58" s="31"/>
      <c r="G58" s="30"/>
      <c r="L58" s="16"/>
      <c r="M58" s="16"/>
      <c r="N58" s="16"/>
    </row>
    <row r="59" spans="4:17" s="20" customFormat="1" x14ac:dyDescent="0.3">
      <c r="D59" s="29"/>
      <c r="E59" s="31"/>
      <c r="F59" s="31"/>
      <c r="G59" s="30"/>
      <c r="L59" s="16"/>
      <c r="M59" s="16"/>
      <c r="N59" s="16"/>
    </row>
    <row r="60" spans="4:17" s="20" customFormat="1" x14ac:dyDescent="0.3">
      <c r="D60" s="29"/>
      <c r="E60" s="31"/>
      <c r="F60" s="31"/>
      <c r="G60" s="30"/>
      <c r="L60" s="16"/>
      <c r="M60" s="16"/>
      <c r="N60" s="16"/>
    </row>
    <row r="61" spans="4:17" s="20" customFormat="1" x14ac:dyDescent="0.3">
      <c r="D61" s="29"/>
      <c r="E61" s="31"/>
      <c r="F61" s="31"/>
      <c r="G61" s="30"/>
      <c r="L61" s="16"/>
      <c r="M61" s="16"/>
      <c r="N61" s="16"/>
    </row>
    <row r="62" spans="4:17" s="20" customFormat="1" x14ac:dyDescent="0.3">
      <c r="D62" s="29"/>
      <c r="E62" s="31"/>
      <c r="F62" s="31"/>
      <c r="G62" s="30"/>
      <c r="L62" s="16"/>
      <c r="M62" s="16"/>
      <c r="N62" s="16"/>
    </row>
    <row r="63" spans="4:17" s="20" customFormat="1" x14ac:dyDescent="0.3">
      <c r="D63" s="29"/>
      <c r="E63" s="31"/>
      <c r="F63" s="31"/>
      <c r="G63" s="30"/>
      <c r="L63" s="16"/>
      <c r="M63" s="16"/>
      <c r="N63" s="16"/>
    </row>
  </sheetData>
  <mergeCells count="11">
    <mergeCell ref="B45:G45"/>
    <mergeCell ref="B3:B6"/>
    <mergeCell ref="B7:B10"/>
    <mergeCell ref="B11:B14"/>
    <mergeCell ref="B15:B18"/>
    <mergeCell ref="B19:B22"/>
    <mergeCell ref="B23:B26"/>
    <mergeCell ref="B27:B30"/>
    <mergeCell ref="B31:B34"/>
    <mergeCell ref="B35:B38"/>
    <mergeCell ref="B39:B4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zoomScale="85" zoomScaleNormal="85" workbookViewId="0">
      <pane ySplit="1" topLeftCell="A2" activePane="bottomLeft" state="frozen"/>
      <selection pane="bottomLeft" activeCell="D40" sqref="D40"/>
    </sheetView>
  </sheetViews>
  <sheetFormatPr defaultColWidth="9.109375" defaultRowHeight="14.4" x14ac:dyDescent="0.3"/>
  <cols>
    <col min="1" max="2" width="22.88671875" style="20" customWidth="1"/>
    <col min="3" max="4" width="15.88671875" style="20" customWidth="1"/>
    <col min="5" max="5" width="24.5546875" style="20" customWidth="1"/>
    <col min="6" max="6" width="21.33203125" style="20" customWidth="1"/>
    <col min="7" max="7" width="25.6640625" style="20" customWidth="1"/>
    <col min="8" max="8" width="24.6640625" style="16" customWidth="1"/>
    <col min="9" max="16384" width="9.109375" style="16"/>
  </cols>
  <sheetData>
    <row r="1" spans="1:7" s="17" customFormat="1" ht="86.25" customHeight="1" thickBot="1" x14ac:dyDescent="0.3">
      <c r="A1" s="25" t="s">
        <v>21</v>
      </c>
      <c r="B1" s="32" t="s">
        <v>17</v>
      </c>
      <c r="C1" s="32" t="s">
        <v>13</v>
      </c>
      <c r="D1" s="32" t="s">
        <v>47</v>
      </c>
      <c r="E1" s="32" t="s">
        <v>27</v>
      </c>
      <c r="F1" s="33" t="s">
        <v>28</v>
      </c>
      <c r="G1" s="26" t="s">
        <v>29</v>
      </c>
    </row>
    <row r="2" spans="1:7" s="17" customFormat="1" ht="22.5" customHeight="1" x14ac:dyDescent="0.3">
      <c r="A2" s="138" t="s">
        <v>34</v>
      </c>
      <c r="B2" s="34" t="s">
        <v>22</v>
      </c>
      <c r="C2" s="34">
        <v>117</v>
      </c>
      <c r="D2" s="35"/>
      <c r="E2" s="34"/>
      <c r="F2" s="36"/>
      <c r="G2" s="24"/>
    </row>
    <row r="3" spans="1:7" s="18" customFormat="1" ht="23.25" customHeight="1" x14ac:dyDescent="0.3">
      <c r="A3" s="139"/>
      <c r="B3" s="37" t="s">
        <v>18</v>
      </c>
      <c r="C3" s="37">
        <v>104</v>
      </c>
      <c r="D3" s="38" t="s">
        <v>43</v>
      </c>
      <c r="E3" s="48">
        <v>51</v>
      </c>
      <c r="F3" s="39">
        <v>53</v>
      </c>
      <c r="G3" s="27">
        <f>F3/C3</f>
        <v>0.50961538461538458</v>
      </c>
    </row>
    <row r="4" spans="1:7" s="18" customFormat="1" ht="23.25" customHeight="1" x14ac:dyDescent="0.3">
      <c r="A4" s="139"/>
      <c r="B4" s="37" t="s">
        <v>19</v>
      </c>
      <c r="C4" s="37">
        <v>7</v>
      </c>
      <c r="D4" s="38" t="s">
        <v>46</v>
      </c>
      <c r="E4" s="37">
        <v>4</v>
      </c>
      <c r="F4" s="41">
        <v>3</v>
      </c>
      <c r="G4" s="28">
        <f>F4/C4</f>
        <v>0.42857142857142855</v>
      </c>
    </row>
    <row r="5" spans="1:7" s="18" customFormat="1" ht="23.25" customHeight="1" thickBot="1" x14ac:dyDescent="0.35">
      <c r="A5" s="140"/>
      <c r="B5" s="42" t="s">
        <v>20</v>
      </c>
      <c r="C5" s="43">
        <v>6</v>
      </c>
      <c r="D5" s="44">
        <v>1</v>
      </c>
      <c r="E5" s="43" t="s">
        <v>23</v>
      </c>
      <c r="F5" s="43">
        <v>2</v>
      </c>
      <c r="G5" s="23"/>
    </row>
    <row r="6" spans="1:7" s="18" customFormat="1" ht="23.25" customHeight="1" x14ac:dyDescent="0.3">
      <c r="A6" s="138" t="s">
        <v>35</v>
      </c>
      <c r="B6" s="34" t="s">
        <v>22</v>
      </c>
      <c r="C6" s="45">
        <v>651</v>
      </c>
      <c r="D6" s="46"/>
      <c r="E6" s="45"/>
      <c r="F6" s="45"/>
      <c r="G6" s="22"/>
    </row>
    <row r="7" spans="1:7" s="18" customFormat="1" ht="23.25" customHeight="1" x14ac:dyDescent="0.3">
      <c r="A7" s="139"/>
      <c r="B7" s="37" t="s">
        <v>18</v>
      </c>
      <c r="C7" s="37">
        <v>569</v>
      </c>
      <c r="D7" s="38" t="s">
        <v>43</v>
      </c>
      <c r="E7" s="48">
        <v>126</v>
      </c>
      <c r="F7" s="39">
        <v>443</v>
      </c>
      <c r="G7" s="27">
        <f>F7/C7</f>
        <v>0.7785588752196837</v>
      </c>
    </row>
    <row r="8" spans="1:7" s="18" customFormat="1" ht="23.25" customHeight="1" x14ac:dyDescent="0.3">
      <c r="A8" s="139"/>
      <c r="B8" s="37" t="s">
        <v>19</v>
      </c>
      <c r="C8" s="37">
        <v>65</v>
      </c>
      <c r="D8" s="47" t="s">
        <v>45</v>
      </c>
      <c r="E8" s="37">
        <v>3</v>
      </c>
      <c r="F8" s="41">
        <v>62</v>
      </c>
      <c r="G8" s="28">
        <f>F8/C8</f>
        <v>0.9538461538461539</v>
      </c>
    </row>
    <row r="9" spans="1:7" s="18" customFormat="1" ht="23.25" customHeight="1" thickBot="1" x14ac:dyDescent="0.35">
      <c r="A9" s="140"/>
      <c r="B9" s="42" t="s">
        <v>20</v>
      </c>
      <c r="C9" s="43">
        <v>17</v>
      </c>
      <c r="D9" s="44">
        <v>0.81</v>
      </c>
      <c r="E9" s="43" t="s">
        <v>23</v>
      </c>
      <c r="F9" s="43">
        <v>13</v>
      </c>
      <c r="G9" s="23"/>
    </row>
    <row r="10" spans="1:7" s="18" customFormat="1" ht="21.75" customHeight="1" x14ac:dyDescent="0.3">
      <c r="A10" s="138" t="s">
        <v>36</v>
      </c>
      <c r="B10" s="34" t="s">
        <v>22</v>
      </c>
      <c r="C10" s="45">
        <v>3720</v>
      </c>
      <c r="D10" s="46"/>
      <c r="E10" s="45"/>
      <c r="F10" s="45"/>
      <c r="G10" s="22"/>
    </row>
    <row r="11" spans="1:7" s="18" customFormat="1" ht="21.75" customHeight="1" x14ac:dyDescent="0.3">
      <c r="A11" s="139"/>
      <c r="B11" s="37" t="s">
        <v>18</v>
      </c>
      <c r="C11" s="37">
        <v>3106</v>
      </c>
      <c r="D11" s="38" t="s">
        <v>43</v>
      </c>
      <c r="E11" s="48">
        <v>694</v>
      </c>
      <c r="F11" s="39">
        <v>2142</v>
      </c>
      <c r="G11" s="27">
        <f>F11/C11</f>
        <v>0.6896329684481648</v>
      </c>
    </row>
    <row r="12" spans="1:7" s="18" customFormat="1" ht="21.75" customHeight="1" x14ac:dyDescent="0.3">
      <c r="A12" s="139"/>
      <c r="B12" s="37" t="s">
        <v>19</v>
      </c>
      <c r="C12" s="37">
        <v>485</v>
      </c>
      <c r="D12" s="38" t="s">
        <v>44</v>
      </c>
      <c r="E12" s="37">
        <v>24</v>
      </c>
      <c r="F12" s="41">
        <v>461</v>
      </c>
      <c r="G12" s="28">
        <f>F12/C12</f>
        <v>0.95051546391752573</v>
      </c>
    </row>
    <row r="13" spans="1:7" s="18" customFormat="1" ht="21.75" customHeight="1" thickBot="1" x14ac:dyDescent="0.35">
      <c r="A13" s="140"/>
      <c r="B13" s="42" t="s">
        <v>20</v>
      </c>
      <c r="C13" s="43">
        <v>129</v>
      </c>
      <c r="D13" s="44">
        <v>0.8</v>
      </c>
      <c r="E13" s="43" t="s">
        <v>24</v>
      </c>
      <c r="F13" s="43">
        <v>109</v>
      </c>
      <c r="G13" s="23"/>
    </row>
    <row r="14" spans="1:7" s="18" customFormat="1" ht="21.75" customHeight="1" x14ac:dyDescent="0.3">
      <c r="A14" s="138" t="s">
        <v>37</v>
      </c>
      <c r="B14" s="34" t="s">
        <v>22</v>
      </c>
      <c r="C14" s="45">
        <v>2695</v>
      </c>
      <c r="D14" s="46"/>
      <c r="E14" s="45"/>
      <c r="F14" s="45"/>
      <c r="G14" s="22"/>
    </row>
    <row r="15" spans="1:7" s="18" customFormat="1" ht="21.75" customHeight="1" x14ac:dyDescent="0.3">
      <c r="A15" s="139"/>
      <c r="B15" s="37" t="s">
        <v>18</v>
      </c>
      <c r="C15" s="37">
        <v>2049</v>
      </c>
      <c r="D15" s="38" t="s">
        <v>43</v>
      </c>
      <c r="E15" s="48">
        <v>471</v>
      </c>
      <c r="F15" s="39">
        <v>1578</v>
      </c>
      <c r="G15" s="27">
        <f>F15/C15</f>
        <v>0.77013177159590041</v>
      </c>
    </row>
    <row r="16" spans="1:7" s="18" customFormat="1" ht="21.75" customHeight="1" x14ac:dyDescent="0.3">
      <c r="A16" s="139"/>
      <c r="B16" s="37" t="s">
        <v>19</v>
      </c>
      <c r="C16" s="37">
        <v>456</v>
      </c>
      <c r="D16" s="38" t="s">
        <v>44</v>
      </c>
      <c r="E16" s="37">
        <v>23</v>
      </c>
      <c r="F16" s="41">
        <v>433</v>
      </c>
      <c r="G16" s="28">
        <f>F16/C16</f>
        <v>0.94956140350877194</v>
      </c>
    </row>
    <row r="17" spans="1:7" s="18" customFormat="1" ht="21.75" customHeight="1" thickBot="1" x14ac:dyDescent="0.35">
      <c r="A17" s="140"/>
      <c r="B17" s="42" t="s">
        <v>20</v>
      </c>
      <c r="C17" s="43">
        <v>190</v>
      </c>
      <c r="D17" s="44">
        <v>0.8</v>
      </c>
      <c r="E17" s="43" t="s">
        <v>25</v>
      </c>
      <c r="F17" s="43">
        <v>184</v>
      </c>
      <c r="G17" s="23"/>
    </row>
    <row r="18" spans="1:7" s="18" customFormat="1" ht="21.75" customHeight="1" x14ac:dyDescent="0.3">
      <c r="A18" s="138" t="s">
        <v>37</v>
      </c>
      <c r="B18" s="34" t="s">
        <v>22</v>
      </c>
      <c r="C18" s="45">
        <v>1924</v>
      </c>
      <c r="D18" s="46"/>
      <c r="E18" s="45"/>
      <c r="F18" s="45"/>
      <c r="G18" s="22"/>
    </row>
    <row r="19" spans="1:7" s="18" customFormat="1" ht="21.75" customHeight="1" x14ac:dyDescent="0.3">
      <c r="A19" s="139"/>
      <c r="B19" s="37" t="s">
        <v>18</v>
      </c>
      <c r="C19" s="37">
        <v>1231</v>
      </c>
      <c r="D19" s="38" t="s">
        <v>43</v>
      </c>
      <c r="E19" s="48">
        <v>309</v>
      </c>
      <c r="F19" s="39">
        <v>922</v>
      </c>
      <c r="G19" s="27">
        <f>F19/C19</f>
        <v>0.74898456539398861</v>
      </c>
    </row>
    <row r="20" spans="1:7" s="18" customFormat="1" ht="21.75" customHeight="1" x14ac:dyDescent="0.3">
      <c r="A20" s="139"/>
      <c r="B20" s="37" t="s">
        <v>19</v>
      </c>
      <c r="C20" s="37">
        <v>373</v>
      </c>
      <c r="D20" s="38" t="s">
        <v>44</v>
      </c>
      <c r="E20" s="37">
        <v>19</v>
      </c>
      <c r="F20" s="41">
        <v>354</v>
      </c>
      <c r="G20" s="28">
        <f>F20/C20</f>
        <v>0.94906166219839139</v>
      </c>
    </row>
    <row r="21" spans="1:7" s="18" customFormat="1" ht="21.75" customHeight="1" thickBot="1" x14ac:dyDescent="0.35">
      <c r="A21" s="140"/>
      <c r="B21" s="42" t="s">
        <v>20</v>
      </c>
      <c r="C21" s="43">
        <v>320</v>
      </c>
      <c r="D21" s="44">
        <v>0.8</v>
      </c>
      <c r="E21" s="43" t="s">
        <v>26</v>
      </c>
      <c r="F21" s="43">
        <v>296</v>
      </c>
      <c r="G21" s="23"/>
    </row>
    <row r="22" spans="1:7" s="18" customFormat="1" ht="21.75" customHeight="1" x14ac:dyDescent="0.3">
      <c r="A22" s="138" t="s">
        <v>38</v>
      </c>
      <c r="B22" s="34" t="s">
        <v>22</v>
      </c>
      <c r="C22" s="45">
        <v>1924</v>
      </c>
      <c r="D22" s="46"/>
      <c r="E22" s="45"/>
      <c r="F22" s="45"/>
      <c r="G22" s="22"/>
    </row>
    <row r="23" spans="1:7" s="18" customFormat="1" ht="21.75" customHeight="1" x14ac:dyDescent="0.3">
      <c r="A23" s="139"/>
      <c r="B23" s="37" t="s">
        <v>18</v>
      </c>
      <c r="C23" s="37">
        <v>1231</v>
      </c>
      <c r="D23" s="38" t="s">
        <v>43</v>
      </c>
      <c r="E23" s="48">
        <v>309</v>
      </c>
      <c r="F23" s="39">
        <v>922</v>
      </c>
      <c r="G23" s="27">
        <f>F23/C23</f>
        <v>0.74898456539398861</v>
      </c>
    </row>
    <row r="24" spans="1:7" s="18" customFormat="1" ht="21.75" customHeight="1" x14ac:dyDescent="0.3">
      <c r="A24" s="139"/>
      <c r="B24" s="37" t="s">
        <v>19</v>
      </c>
      <c r="C24" s="37">
        <v>373</v>
      </c>
      <c r="D24" s="38" t="s">
        <v>44</v>
      </c>
      <c r="E24" s="37">
        <v>19</v>
      </c>
      <c r="F24" s="41">
        <v>354</v>
      </c>
      <c r="G24" s="28">
        <f>F24/C24</f>
        <v>0.94906166219839139</v>
      </c>
    </row>
    <row r="25" spans="1:7" s="18" customFormat="1" ht="21.75" customHeight="1" thickBot="1" x14ac:dyDescent="0.35">
      <c r="A25" s="140"/>
      <c r="B25" s="42" t="s">
        <v>20</v>
      </c>
      <c r="C25" s="43">
        <v>320</v>
      </c>
      <c r="D25" s="44">
        <v>0.8</v>
      </c>
      <c r="E25" s="43" t="s">
        <v>26</v>
      </c>
      <c r="F25" s="43">
        <v>296</v>
      </c>
      <c r="G25" s="23"/>
    </row>
    <row r="26" spans="1:7" s="18" customFormat="1" ht="21.75" customHeight="1" x14ac:dyDescent="0.3">
      <c r="A26" s="138" t="s">
        <v>39</v>
      </c>
      <c r="B26" s="34" t="s">
        <v>22</v>
      </c>
      <c r="C26" s="45">
        <v>2413</v>
      </c>
      <c r="D26" s="46"/>
      <c r="E26" s="45"/>
      <c r="F26" s="45"/>
      <c r="G26" s="22"/>
    </row>
    <row r="27" spans="1:7" s="18" customFormat="1" ht="21.75" customHeight="1" x14ac:dyDescent="0.3">
      <c r="A27" s="139"/>
      <c r="B27" s="37" t="s">
        <v>18</v>
      </c>
      <c r="C27" s="37">
        <v>1302</v>
      </c>
      <c r="D27" s="38" t="s">
        <v>43</v>
      </c>
      <c r="E27" s="48">
        <v>252</v>
      </c>
      <c r="F27" s="39">
        <v>1050</v>
      </c>
      <c r="G27" s="27">
        <f>F27/C27</f>
        <v>0.80645161290322576</v>
      </c>
    </row>
    <row r="28" spans="1:7" s="18" customFormat="1" ht="21.75" customHeight="1" x14ac:dyDescent="0.3">
      <c r="A28" s="139"/>
      <c r="B28" s="37" t="s">
        <v>19</v>
      </c>
      <c r="C28" s="37">
        <v>603</v>
      </c>
      <c r="D28" s="38" t="s">
        <v>44</v>
      </c>
      <c r="E28" s="37">
        <v>30</v>
      </c>
      <c r="F28" s="41">
        <v>573</v>
      </c>
      <c r="G28" s="28">
        <f>F28/C28</f>
        <v>0.95024875621890548</v>
      </c>
    </row>
    <row r="29" spans="1:7" s="18" customFormat="1" ht="21.75" customHeight="1" thickBot="1" x14ac:dyDescent="0.35">
      <c r="A29" s="140"/>
      <c r="B29" s="42" t="s">
        <v>20</v>
      </c>
      <c r="C29" s="43">
        <v>508</v>
      </c>
      <c r="D29" s="44">
        <v>0.8</v>
      </c>
      <c r="E29" s="43" t="s">
        <v>30</v>
      </c>
      <c r="F29" s="43">
        <v>462</v>
      </c>
      <c r="G29" s="23"/>
    </row>
    <row r="30" spans="1:7" s="18" customFormat="1" ht="21.75" customHeight="1" x14ac:dyDescent="0.3">
      <c r="A30" s="138" t="s">
        <v>40</v>
      </c>
      <c r="B30" s="34" t="s">
        <v>22</v>
      </c>
      <c r="C30" s="45">
        <v>1720</v>
      </c>
      <c r="D30" s="46"/>
      <c r="E30" s="45"/>
      <c r="F30" s="45"/>
      <c r="G30" s="22"/>
    </row>
    <row r="31" spans="1:7" s="18" customFormat="1" ht="21.75" customHeight="1" x14ac:dyDescent="0.3">
      <c r="A31" s="139"/>
      <c r="B31" s="37" t="s">
        <v>18</v>
      </c>
      <c r="C31" s="37">
        <v>827</v>
      </c>
      <c r="D31" s="38" t="s">
        <v>43</v>
      </c>
      <c r="E31" s="48">
        <v>135</v>
      </c>
      <c r="F31" s="39">
        <v>692</v>
      </c>
      <c r="G31" s="27">
        <f>F31/C31</f>
        <v>0.83675937122128174</v>
      </c>
    </row>
    <row r="32" spans="1:7" s="18" customFormat="1" ht="21.75" customHeight="1" x14ac:dyDescent="0.3">
      <c r="A32" s="139"/>
      <c r="B32" s="37" t="s">
        <v>19</v>
      </c>
      <c r="C32" s="37">
        <v>464</v>
      </c>
      <c r="D32" s="40">
        <f>278/C32</f>
        <v>0.59913793103448276</v>
      </c>
      <c r="E32" s="37">
        <v>23</v>
      </c>
      <c r="F32" s="41">
        <v>441</v>
      </c>
      <c r="G32" s="28">
        <f>F32/C32</f>
        <v>0.95043103448275867</v>
      </c>
    </row>
    <row r="33" spans="1:7" s="18" customFormat="1" ht="21.75" customHeight="1" thickBot="1" x14ac:dyDescent="0.35">
      <c r="A33" s="140"/>
      <c r="B33" s="42" t="s">
        <v>20</v>
      </c>
      <c r="C33" s="43">
        <v>429</v>
      </c>
      <c r="D33" s="44">
        <v>0.8</v>
      </c>
      <c r="E33" s="43" t="s">
        <v>31</v>
      </c>
      <c r="F33" s="43">
        <v>390</v>
      </c>
      <c r="G33" s="23"/>
    </row>
    <row r="34" spans="1:7" s="18" customFormat="1" ht="21.75" customHeight="1" x14ac:dyDescent="0.3">
      <c r="A34" s="138" t="s">
        <v>41</v>
      </c>
      <c r="B34" s="34" t="s">
        <v>22</v>
      </c>
      <c r="C34" s="45">
        <v>932</v>
      </c>
      <c r="D34" s="46"/>
      <c r="E34" s="45"/>
      <c r="F34" s="45"/>
      <c r="G34" s="22"/>
    </row>
    <row r="35" spans="1:7" s="18" customFormat="1" ht="21.75" customHeight="1" x14ac:dyDescent="0.3">
      <c r="A35" s="139"/>
      <c r="B35" s="37" t="s">
        <v>18</v>
      </c>
      <c r="C35" s="37">
        <v>345</v>
      </c>
      <c r="D35" s="38" t="s">
        <v>43</v>
      </c>
      <c r="E35" s="48">
        <v>64</v>
      </c>
      <c r="F35" s="39">
        <v>281</v>
      </c>
      <c r="G35" s="27">
        <f>F35/C35</f>
        <v>0.8144927536231884</v>
      </c>
    </row>
    <row r="36" spans="1:7" s="18" customFormat="1" ht="21.75" customHeight="1" x14ac:dyDescent="0.3">
      <c r="A36" s="139"/>
      <c r="B36" s="37" t="s">
        <v>19</v>
      </c>
      <c r="C36" s="37">
        <v>261</v>
      </c>
      <c r="D36" s="40">
        <f>156/C36</f>
        <v>0.5977011494252874</v>
      </c>
      <c r="E36" s="37">
        <v>13</v>
      </c>
      <c r="F36" s="41">
        <v>248</v>
      </c>
      <c r="G36" s="28">
        <f>F36/C36</f>
        <v>0.95019157088122608</v>
      </c>
    </row>
    <row r="37" spans="1:7" s="18" customFormat="1" ht="21.75" customHeight="1" thickBot="1" x14ac:dyDescent="0.35">
      <c r="A37" s="140"/>
      <c r="B37" s="42" t="s">
        <v>20</v>
      </c>
      <c r="C37" s="43">
        <v>326</v>
      </c>
      <c r="D37" s="44">
        <v>0.8</v>
      </c>
      <c r="E37" s="43" t="s">
        <v>32</v>
      </c>
      <c r="F37" s="43">
        <v>291</v>
      </c>
      <c r="G37" s="23"/>
    </row>
    <row r="38" spans="1:7" s="18" customFormat="1" ht="21.75" customHeight="1" x14ac:dyDescent="0.3">
      <c r="A38" s="138" t="s">
        <v>42</v>
      </c>
      <c r="B38" s="34" t="s">
        <v>22</v>
      </c>
      <c r="C38" s="45">
        <v>212</v>
      </c>
      <c r="D38" s="46"/>
      <c r="E38" s="45"/>
      <c r="F38" s="45"/>
      <c r="G38" s="22"/>
    </row>
    <row r="39" spans="1:7" s="18" customFormat="1" ht="21.75" customHeight="1" x14ac:dyDescent="0.3">
      <c r="A39" s="139"/>
      <c r="B39" s="37" t="s">
        <v>18</v>
      </c>
      <c r="C39" s="37">
        <v>65</v>
      </c>
      <c r="D39" s="38" t="s">
        <v>48</v>
      </c>
      <c r="E39" s="48">
        <v>10</v>
      </c>
      <c r="F39" s="39">
        <v>55</v>
      </c>
      <c r="G39" s="27">
        <f>F39/C39</f>
        <v>0.84615384615384615</v>
      </c>
    </row>
    <row r="40" spans="1:7" s="18" customFormat="1" ht="21.75" customHeight="1" x14ac:dyDescent="0.3">
      <c r="A40" s="139"/>
      <c r="B40" s="37" t="s">
        <v>19</v>
      </c>
      <c r="C40" s="37">
        <v>61</v>
      </c>
      <c r="D40" s="40">
        <f>36/C40</f>
        <v>0.5901639344262295</v>
      </c>
      <c r="E40" s="37">
        <v>3</v>
      </c>
      <c r="F40" s="41">
        <v>58</v>
      </c>
      <c r="G40" s="28">
        <f>F40/C40</f>
        <v>0.95081967213114749</v>
      </c>
    </row>
    <row r="41" spans="1:7" s="18" customFormat="1" ht="21.75" customHeight="1" thickBot="1" x14ac:dyDescent="0.35">
      <c r="A41" s="140"/>
      <c r="B41" s="42" t="s">
        <v>20</v>
      </c>
      <c r="C41" s="43">
        <v>86</v>
      </c>
      <c r="D41" s="44">
        <v>0.8</v>
      </c>
      <c r="E41" s="43" t="s">
        <v>33</v>
      </c>
      <c r="F41" s="43">
        <v>78</v>
      </c>
      <c r="G41" s="23"/>
    </row>
    <row r="42" spans="1:7" x14ac:dyDescent="0.3">
      <c r="C42" s="29"/>
      <c r="D42" s="31"/>
      <c r="E42" s="31"/>
      <c r="F42" s="30"/>
    </row>
    <row r="43" spans="1:7" x14ac:dyDescent="0.3">
      <c r="C43" s="29"/>
      <c r="D43" s="31"/>
      <c r="E43" s="31"/>
      <c r="F43" s="30"/>
    </row>
    <row r="44" spans="1:7" x14ac:dyDescent="0.3">
      <c r="C44" s="29"/>
      <c r="D44" s="31"/>
      <c r="E44" s="31"/>
      <c r="F44" s="30"/>
    </row>
    <row r="45" spans="1:7" x14ac:dyDescent="0.3">
      <c r="C45" s="29"/>
      <c r="D45" s="31"/>
      <c r="E45" s="31"/>
      <c r="F45" s="30"/>
    </row>
    <row r="46" spans="1:7" x14ac:dyDescent="0.3">
      <c r="C46" s="29"/>
      <c r="D46" s="31"/>
      <c r="E46" s="31"/>
      <c r="F46" s="30"/>
    </row>
    <row r="47" spans="1:7" x14ac:dyDescent="0.3">
      <c r="C47" s="29"/>
      <c r="D47" s="31"/>
      <c r="E47" s="31"/>
      <c r="F47" s="30"/>
    </row>
    <row r="48" spans="1:7" x14ac:dyDescent="0.3">
      <c r="C48" s="29"/>
      <c r="D48" s="31"/>
      <c r="E48" s="31"/>
      <c r="F48" s="30"/>
    </row>
    <row r="49" spans="3:6" x14ac:dyDescent="0.3">
      <c r="C49" s="29"/>
      <c r="D49" s="31"/>
      <c r="E49" s="31"/>
      <c r="F49" s="30"/>
    </row>
    <row r="50" spans="3:6" x14ac:dyDescent="0.3">
      <c r="C50" s="29"/>
      <c r="D50" s="31"/>
      <c r="E50" s="31"/>
      <c r="F50" s="30"/>
    </row>
    <row r="51" spans="3:6" x14ac:dyDescent="0.3">
      <c r="C51" s="29"/>
      <c r="D51" s="31"/>
      <c r="E51" s="31"/>
      <c r="F51" s="30"/>
    </row>
    <row r="52" spans="3:6" x14ac:dyDescent="0.3">
      <c r="C52" s="29"/>
      <c r="D52" s="31"/>
      <c r="E52" s="31"/>
      <c r="F52" s="30"/>
    </row>
    <row r="53" spans="3:6" x14ac:dyDescent="0.3">
      <c r="C53" s="29"/>
      <c r="D53" s="31"/>
      <c r="E53" s="31"/>
      <c r="F53" s="30"/>
    </row>
    <row r="54" spans="3:6" x14ac:dyDescent="0.3">
      <c r="C54" s="29"/>
      <c r="D54" s="31"/>
      <c r="E54" s="31"/>
      <c r="F54" s="30"/>
    </row>
    <row r="55" spans="3:6" x14ac:dyDescent="0.3">
      <c r="C55" s="29"/>
      <c r="D55" s="31"/>
      <c r="E55" s="31"/>
      <c r="F55" s="30"/>
    </row>
    <row r="56" spans="3:6" x14ac:dyDescent="0.3">
      <c r="C56" s="29"/>
      <c r="D56" s="31"/>
      <c r="E56" s="31"/>
      <c r="F56" s="30"/>
    </row>
    <row r="57" spans="3:6" x14ac:dyDescent="0.3">
      <c r="C57" s="29"/>
      <c r="D57" s="31"/>
      <c r="E57" s="31"/>
      <c r="F57" s="30"/>
    </row>
    <row r="58" spans="3:6" x14ac:dyDescent="0.3">
      <c r="C58" s="29"/>
      <c r="D58" s="31"/>
      <c r="E58" s="31"/>
      <c r="F58" s="30"/>
    </row>
    <row r="59" spans="3:6" x14ac:dyDescent="0.3">
      <c r="C59" s="29"/>
      <c r="D59" s="31"/>
      <c r="E59" s="31"/>
      <c r="F59" s="30"/>
    </row>
    <row r="60" spans="3:6" x14ac:dyDescent="0.3">
      <c r="C60" s="29"/>
      <c r="D60" s="31"/>
      <c r="E60" s="31"/>
      <c r="F60" s="30"/>
    </row>
    <row r="61" spans="3:6" x14ac:dyDescent="0.3">
      <c r="C61" s="29"/>
      <c r="D61" s="31"/>
      <c r="E61" s="31"/>
      <c r="F61" s="30"/>
    </row>
    <row r="62" spans="3:6" x14ac:dyDescent="0.3">
      <c r="C62" s="29"/>
      <c r="D62" s="31"/>
      <c r="E62" s="31"/>
      <c r="F62" s="30"/>
    </row>
    <row r="63" spans="3:6" x14ac:dyDescent="0.3">
      <c r="C63" s="29"/>
      <c r="D63" s="31"/>
      <c r="E63" s="31"/>
      <c r="F63" s="30"/>
    </row>
    <row r="64" spans="3:6" x14ac:dyDescent="0.3">
      <c r="C64" s="29"/>
      <c r="D64" s="31"/>
      <c r="E64" s="31"/>
      <c r="F64" s="30"/>
    </row>
    <row r="65" spans="3:6" x14ac:dyDescent="0.3">
      <c r="C65" s="29"/>
      <c r="D65" s="31"/>
      <c r="E65" s="31"/>
      <c r="F65" s="30"/>
    </row>
    <row r="66" spans="3:6" x14ac:dyDescent="0.3">
      <c r="C66" s="29"/>
      <c r="D66" s="31"/>
      <c r="E66" s="31"/>
      <c r="F66" s="30"/>
    </row>
  </sheetData>
  <mergeCells count="10">
    <mergeCell ref="A6:A9"/>
    <mergeCell ref="A2:A5"/>
    <mergeCell ref="A34:A37"/>
    <mergeCell ref="A38:A41"/>
    <mergeCell ref="A10:A13"/>
    <mergeCell ref="A14:A17"/>
    <mergeCell ref="A18:A21"/>
    <mergeCell ref="A22:A25"/>
    <mergeCell ref="A26:A29"/>
    <mergeCell ref="A30:A3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2"/>
  <sheetViews>
    <sheetView workbookViewId="0">
      <selection activeCell="B9" sqref="B9:E9"/>
    </sheetView>
  </sheetViews>
  <sheetFormatPr defaultColWidth="9.109375" defaultRowHeight="14.4" x14ac:dyDescent="0.3"/>
  <cols>
    <col min="1" max="1" width="11.5546875" style="78" customWidth="1"/>
    <col min="2" max="2" width="62.88671875" style="79" customWidth="1"/>
    <col min="3" max="3" width="31" style="79" customWidth="1"/>
    <col min="4" max="4" width="33.33203125" style="79" customWidth="1"/>
    <col min="5" max="5" width="28.6640625" style="79" customWidth="1"/>
    <col min="6" max="16384" width="9.109375" style="78"/>
  </cols>
  <sheetData>
    <row r="3" spans="1:5" ht="33" customHeight="1" x14ac:dyDescent="0.25">
      <c r="C3" s="87" t="s">
        <v>73</v>
      </c>
      <c r="D3" s="87" t="s">
        <v>81</v>
      </c>
      <c r="E3" s="88" t="s">
        <v>78</v>
      </c>
    </row>
    <row r="4" spans="1:5" ht="53.25" customHeight="1" x14ac:dyDescent="0.25">
      <c r="B4" s="115" t="s">
        <v>74</v>
      </c>
      <c r="C4" s="89" t="s">
        <v>86</v>
      </c>
      <c r="D4" s="92" t="s">
        <v>82</v>
      </c>
      <c r="E4" s="92" t="s">
        <v>79</v>
      </c>
    </row>
    <row r="5" spans="1:5" ht="53.25" customHeight="1" x14ac:dyDescent="0.25">
      <c r="B5" s="115" t="s">
        <v>75</v>
      </c>
      <c r="C5" s="90" t="s">
        <v>77</v>
      </c>
      <c r="D5" s="93" t="s">
        <v>83</v>
      </c>
      <c r="E5" s="92" t="s">
        <v>80</v>
      </c>
    </row>
    <row r="6" spans="1:5" ht="53.25" customHeight="1" x14ac:dyDescent="0.25">
      <c r="B6" s="116" t="s">
        <v>95</v>
      </c>
      <c r="C6" s="94" t="s">
        <v>76</v>
      </c>
      <c r="D6" s="91" t="s">
        <v>84</v>
      </c>
      <c r="E6" s="91" t="s">
        <v>85</v>
      </c>
    </row>
    <row r="7" spans="1:5" ht="15.75" customHeight="1" x14ac:dyDescent="0.25"/>
    <row r="8" spans="1:5" ht="11.25" customHeight="1" x14ac:dyDescent="0.25">
      <c r="A8" s="79"/>
      <c r="B8" s="78"/>
      <c r="C8" s="78"/>
      <c r="D8" s="78"/>
      <c r="E8" s="78"/>
    </row>
    <row r="9" spans="1:5" ht="36" customHeight="1" x14ac:dyDescent="0.25">
      <c r="B9" s="142" t="s">
        <v>94</v>
      </c>
      <c r="C9" s="143"/>
      <c r="D9" s="143"/>
      <c r="E9" s="143"/>
    </row>
    <row r="10" spans="1:5" ht="21" customHeight="1" x14ac:dyDescent="0.25">
      <c r="C10" s="113"/>
    </row>
    <row r="11" spans="1:5" ht="46.8" x14ac:dyDescent="0.3">
      <c r="B11" s="117" t="s">
        <v>97</v>
      </c>
      <c r="C11" s="113" t="s">
        <v>96</v>
      </c>
      <c r="D11" s="141" t="s">
        <v>98</v>
      </c>
      <c r="E11" s="141"/>
    </row>
    <row r="12" spans="1:5" ht="21" customHeight="1" x14ac:dyDescent="0.3"/>
  </sheetData>
  <mergeCells count="2">
    <mergeCell ref="D11:E11"/>
    <mergeCell ref="B9:E9"/>
  </mergeCells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Book Table</vt:lpstr>
      <vt:lpstr>UNHIDDEN MAIN</vt:lpstr>
      <vt:lpstr>HIDDEN MAIN</vt:lpstr>
      <vt:lpstr>KRAFT METHOD</vt:lpstr>
    </vt:vector>
  </TitlesOfParts>
  <Company>Hewlett 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Ivor Cummins</dc:creator>
  <cp:lastModifiedBy>Jeff</cp:lastModifiedBy>
  <dcterms:created xsi:type="dcterms:W3CDTF">2015-05-09T20:17:05Z</dcterms:created>
  <dcterms:modified xsi:type="dcterms:W3CDTF">2015-09-14T23:42:26Z</dcterms:modified>
</cp:coreProperties>
</file>